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etnipc\Desktop\MĚSTO\ROZPOČET\rok 2027\"/>
    </mc:Choice>
  </mc:AlternateContent>
  <bookViews>
    <workbookView xWindow="0" yWindow="0" windowWidth="28800" windowHeight="11925"/>
  </bookViews>
  <sheets>
    <sheet name="List1" sheetId="1" r:id="rId1"/>
    <sheet name="List2" sheetId="2" r:id="rId2"/>
    <sheet name="List3" sheetId="3" r:id="rId3"/>
  </sheets>
  <definedNames>
    <definedName name="Březen">DnyATýdny+DATE(KalendářníRok,3,1)-WEEKDAY(DATE(KalendářníRok,3,1),DenTýdneMožnost)+1</definedName>
    <definedName name="Červen">DnyATýdny+DATE(KalendářníRok,6,1)-WEEKDAY(DATE(KalendářníRok,6,1),DenTýdneMožnost)+1</definedName>
    <definedName name="Červenec">DnyATýdny+DATE(KalendářníRok,7,1)-WEEKDAY(DATE(KalendářníRok,7,1),DenTýdneMožnost)+1</definedName>
    <definedName name="DenTýdneMožnost">MATCH(ZačátekTýdne,DnyTýdne,0)+10</definedName>
    <definedName name="DnyATýdny">{0,1,2,3,4,5,6} + {0;1;2;3;4;5}*7</definedName>
    <definedName name="DnyTýdne">{"Pondělí","Úterý","Středa","Čtvrtek","Pátek","Sobota","Neděle"}</definedName>
    <definedName name="Duben">DnyATýdny+DATE(KalendářníRok,4,1)-WEEKDAY(DATE(KalendářníRok,4,1),DenTýdneMožnost)+1</definedName>
    <definedName name="Kalendář">DnyATýdny+ DateOfFirst - WEEKDAY(DateOfFirst,2)</definedName>
    <definedName name="KalendářníRok">#REF!</definedName>
    <definedName name="Květen">DnyATýdny+DATE(KalendářníRok,5,1)-WEEKDAY(DATE(KalendářníRok,5,1),DenTýdneMožnost)+1</definedName>
    <definedName name="Leden">DnyATýdny+DATE(KalendářníRok,1,1)-WEEKDAY(DATE(KalendářníRok,1,1),DenTýdneMožnost)+1</definedName>
    <definedName name="Listopad">DnyATýdny+DATE(KalendářníRok,11,1)-WEEKDAY(DATE(KalendářníRok,11,1),DenTýdneMožnost)+1</definedName>
    <definedName name="_xlnm.Print_Area" localSheetId="0">List1!$A$1:$AG$48</definedName>
    <definedName name="OblastNadpisuŘádku1..K1">#REF!</definedName>
    <definedName name="OblastNadpisuSloupce1..H10.1">#REF!</definedName>
    <definedName name="OblastNadpisuSloupce10..O26.1">#REF!</definedName>
    <definedName name="OblastNadpisuSloupce11..V26.1">#REF!</definedName>
    <definedName name="OblastNadpisuSloupce12..AC26.1">#REF!</definedName>
    <definedName name="OblastNadpisuSloupce2..O10.1">#REF!</definedName>
    <definedName name="OblastNadpisuSloupce3..V10.1">#REF!</definedName>
    <definedName name="OblastNadpisuSloupce4..AC10.1">#REF!</definedName>
    <definedName name="OblastNadpisuSloupce5..H18.1">#REF!</definedName>
    <definedName name="OblastNadpisuSloupce6..O18.1">#REF!</definedName>
    <definedName name="OblastNadpisuSloupce7..V18.1">#REF!</definedName>
    <definedName name="OblastNadpisuSloupce8..AC18.1">#REF!</definedName>
    <definedName name="OblastNadpisuSloupce9..H26.1">#REF!</definedName>
    <definedName name="Prosinec">DnyATýdny+DATE(KalendářníRok,12,1)-WEEKDAY(DATE(KalendářníRok,12,1),DenTýdneMožnost)+1</definedName>
    <definedName name="Říjen">DnyATýdny+DATE(KalendářníRok,10,1)-WEEKDAY(DATE(KalendářníRok,10,1),DenTýdneMožnost)+1</definedName>
    <definedName name="Srpen">DnyATýdny+DATE(KalendářníRok,8,1)-WEEKDAY(DATE(KalendářníRok,8,1),DenTýdneMožnost)+1</definedName>
    <definedName name="Únor">DnyATýdny+DATE(KalendářníRok,2,1)-WEEKDAY(DATE(KalendářníRok,2,1),DenTýdneMožnost)+1</definedName>
    <definedName name="ZačátekTýdne">#REF!</definedName>
    <definedName name="ZáhlavíDne">LEFT(TEXT(#REF!,"ddd"),2)</definedName>
    <definedName name="ZáhlavíMěsíce">UPPER(TEXT(#REF!,"mmmm"))</definedName>
    <definedName name="Září">DnyATýdny+DATE(KalendářníRok,9,1)-WEEKDAY(DATE(KalendářníRok,9,1),DenTýdneMožnost)+1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46" i="1" l="1"/>
  <c r="AE31" i="1"/>
  <c r="V38" i="1" l="1"/>
  <c r="V39" i="1"/>
  <c r="V40" i="1"/>
  <c r="V41" i="1"/>
  <c r="V42" i="1"/>
  <c r="V43" i="1"/>
  <c r="V44" i="1"/>
  <c r="V45" i="1"/>
  <c r="V37" i="1"/>
  <c r="AC14" i="1"/>
  <c r="AC15" i="1"/>
  <c r="AC18" i="1"/>
  <c r="AC30" i="1"/>
  <c r="V11" i="1"/>
  <c r="V12" i="1"/>
  <c r="AC12" i="1" s="1"/>
  <c r="V13" i="1"/>
  <c r="AC13" i="1" s="1"/>
  <c r="V14" i="1"/>
  <c r="V15" i="1"/>
  <c r="V16" i="1"/>
  <c r="AC16" i="1" s="1"/>
  <c r="V17" i="1"/>
  <c r="AC17" i="1" s="1"/>
  <c r="V18" i="1"/>
  <c r="V19" i="1"/>
  <c r="AC19" i="1" s="1"/>
  <c r="V20" i="1"/>
  <c r="AC20" i="1" s="1"/>
  <c r="V21" i="1"/>
  <c r="AC21" i="1" s="1"/>
  <c r="V22" i="1"/>
  <c r="AC22" i="1" s="1"/>
  <c r="V23" i="1"/>
  <c r="AC23" i="1" s="1"/>
  <c r="V24" i="1"/>
  <c r="AC24" i="1" s="1"/>
  <c r="V25" i="1"/>
  <c r="AC25" i="1" s="1"/>
  <c r="V26" i="1"/>
  <c r="AC26" i="1" s="1"/>
  <c r="V27" i="1"/>
  <c r="AC27" i="1" s="1"/>
  <c r="V28" i="1"/>
  <c r="AC28" i="1" s="1"/>
  <c r="V29" i="1"/>
  <c r="AC29" i="1" s="1"/>
  <c r="V30" i="1"/>
  <c r="V10" i="1"/>
  <c r="AC10" i="1" s="1"/>
  <c r="V31" i="1" l="1"/>
  <c r="V46" i="1"/>
  <c r="V48" i="1" s="1"/>
  <c r="AC11" i="1"/>
  <c r="Q10" i="1"/>
  <c r="Q11" i="1"/>
  <c r="L10" i="1"/>
  <c r="L11" i="1"/>
  <c r="G10" i="1"/>
  <c r="G11" i="1"/>
  <c r="R46" i="1" l="1"/>
  <c r="M46" i="1"/>
  <c r="H46" i="1"/>
  <c r="S10" i="1"/>
  <c r="Z46" i="1" l="1"/>
  <c r="Z31" i="1"/>
  <c r="R31" i="1"/>
  <c r="R48" i="1" s="1"/>
  <c r="M31" i="1"/>
  <c r="M48" i="1" s="1"/>
  <c r="H31" i="1"/>
  <c r="H48" i="1" s="1"/>
  <c r="AC38" i="1"/>
  <c r="AC39" i="1"/>
  <c r="AC40" i="1"/>
  <c r="AC41" i="1"/>
  <c r="AC42" i="1"/>
  <c r="AC43" i="1"/>
  <c r="AC44" i="1"/>
  <c r="AC45" i="1"/>
  <c r="AC37" i="1"/>
  <c r="Z48" i="1" l="1"/>
  <c r="AC46" i="1"/>
  <c r="AC31" i="1"/>
  <c r="AC48" i="1" s="1"/>
  <c r="Q12" i="1" l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8" i="1"/>
  <c r="Q39" i="1"/>
  <c r="Q40" i="1"/>
  <c r="Q41" i="1"/>
  <c r="Q42" i="1"/>
  <c r="Q43" i="1"/>
  <c r="Q44" i="1"/>
  <c r="Q45" i="1"/>
  <c r="Q37" i="1"/>
  <c r="T38" i="1" l="1"/>
  <c r="T39" i="1"/>
  <c r="T40" i="1"/>
  <c r="T41" i="1"/>
  <c r="T42" i="1"/>
  <c r="T43" i="1"/>
  <c r="T44" i="1"/>
  <c r="T45" i="1"/>
  <c r="T37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10" i="1"/>
  <c r="T31" i="1" l="1"/>
  <c r="T46" i="1"/>
  <c r="T48" i="1" s="1"/>
  <c r="S38" i="1"/>
  <c r="S39" i="1"/>
  <c r="S40" i="1"/>
  <c r="S41" i="1"/>
  <c r="S42" i="1"/>
  <c r="S43" i="1"/>
  <c r="S44" i="1"/>
  <c r="S45" i="1"/>
  <c r="S37" i="1"/>
  <c r="Q46" i="1"/>
  <c r="P46" i="1"/>
  <c r="O46" i="1"/>
  <c r="N46" i="1"/>
  <c r="K46" i="1"/>
  <c r="J46" i="1"/>
  <c r="I46" i="1"/>
  <c r="L38" i="1"/>
  <c r="L39" i="1"/>
  <c r="L40" i="1"/>
  <c r="L41" i="1"/>
  <c r="L42" i="1"/>
  <c r="L43" i="1"/>
  <c r="L44" i="1"/>
  <c r="L45" i="1"/>
  <c r="L37" i="1"/>
  <c r="G38" i="1"/>
  <c r="G39" i="1"/>
  <c r="G40" i="1"/>
  <c r="G41" i="1"/>
  <c r="G42" i="1"/>
  <c r="G43" i="1"/>
  <c r="G44" i="1"/>
  <c r="U44" i="1" s="1"/>
  <c r="AB44" i="1" s="1"/>
  <c r="G45" i="1"/>
  <c r="U45" i="1" s="1"/>
  <c r="AB45" i="1" s="1"/>
  <c r="AG45" i="1" s="1"/>
  <c r="G37" i="1"/>
  <c r="U37" i="1" l="1"/>
  <c r="AB37" i="1" s="1"/>
  <c r="AG37" i="1" s="1"/>
  <c r="L46" i="1"/>
  <c r="U43" i="1"/>
  <c r="AB43" i="1" s="1"/>
  <c r="U42" i="1"/>
  <c r="AB42" i="1" s="1"/>
  <c r="AG42" i="1" s="1"/>
  <c r="U40" i="1"/>
  <c r="AB40" i="1" s="1"/>
  <c r="U39" i="1"/>
  <c r="AB39" i="1" s="1"/>
  <c r="U38" i="1"/>
  <c r="AB38" i="1" s="1"/>
  <c r="AG38" i="1" s="1"/>
  <c r="U41" i="1"/>
  <c r="AB41" i="1" s="1"/>
  <c r="AG41" i="1" s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O31" i="1"/>
  <c r="O48" i="1" s="1"/>
  <c r="P31" i="1"/>
  <c r="P48" i="1" s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K31" i="1"/>
  <c r="K48" i="1" s="1"/>
  <c r="I31" i="1"/>
  <c r="I48" i="1" s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2" i="1"/>
  <c r="U46" i="1" l="1"/>
  <c r="U10" i="1"/>
  <c r="AB10" i="1" s="1"/>
  <c r="AG10" i="1" s="1"/>
  <c r="U30" i="1"/>
  <c r="AB30" i="1" s="1"/>
  <c r="U29" i="1"/>
  <c r="AB29" i="1" s="1"/>
  <c r="U28" i="1"/>
  <c r="AB28" i="1" s="1"/>
  <c r="U27" i="1"/>
  <c r="AB27" i="1" s="1"/>
  <c r="U22" i="1"/>
  <c r="AB22" i="1" s="1"/>
  <c r="AG22" i="1" s="1"/>
  <c r="U26" i="1"/>
  <c r="AB26" i="1" s="1"/>
  <c r="AG26" i="1" s="1"/>
  <c r="U24" i="1"/>
  <c r="AB24" i="1" s="1"/>
  <c r="AG24" i="1" s="1"/>
  <c r="U23" i="1"/>
  <c r="AB23" i="1" s="1"/>
  <c r="U25" i="1"/>
  <c r="AB25" i="1" s="1"/>
  <c r="AG25" i="1" s="1"/>
  <c r="Q31" i="1"/>
  <c r="Q48" i="1" s="1"/>
  <c r="U18" i="1"/>
  <c r="AB18" i="1" s="1"/>
  <c r="AG18" i="1" s="1"/>
  <c r="U14" i="1"/>
  <c r="AB14" i="1" s="1"/>
  <c r="AG14" i="1" s="1"/>
  <c r="U20" i="1"/>
  <c r="AB20" i="1" s="1"/>
  <c r="AG20" i="1" s="1"/>
  <c r="U21" i="1"/>
  <c r="AB21" i="1" s="1"/>
  <c r="U16" i="1"/>
  <c r="AB16" i="1" s="1"/>
  <c r="AG16" i="1" s="1"/>
  <c r="U17" i="1"/>
  <c r="AB17" i="1" s="1"/>
  <c r="AG17" i="1" s="1"/>
  <c r="U11" i="1"/>
  <c r="AB11" i="1" s="1"/>
  <c r="AG11" i="1" s="1"/>
  <c r="U15" i="1"/>
  <c r="AB15" i="1" s="1"/>
  <c r="AG15" i="1" s="1"/>
  <c r="U12" i="1"/>
  <c r="AB12" i="1" s="1"/>
  <c r="U13" i="1"/>
  <c r="AB13" i="1" s="1"/>
  <c r="AG13" i="1" s="1"/>
  <c r="U19" i="1"/>
  <c r="AB19" i="1" s="1"/>
  <c r="AG19" i="1" s="1"/>
  <c r="L31" i="1"/>
  <c r="L48" i="1" s="1"/>
  <c r="S46" i="1"/>
  <c r="G46" i="1"/>
  <c r="X46" i="1"/>
  <c r="Y46" i="1"/>
  <c r="E46" i="1"/>
  <c r="F46" i="1"/>
  <c r="D46" i="1"/>
  <c r="F31" i="1"/>
  <c r="E31" i="1"/>
  <c r="D31" i="1"/>
  <c r="F48" i="1" l="1"/>
  <c r="E48" i="1"/>
  <c r="AB31" i="1"/>
  <c r="AG31" i="1" s="1"/>
  <c r="U31" i="1"/>
  <c r="U48" i="1" s="1"/>
  <c r="AB46" i="1"/>
  <c r="AG46" i="1" s="1"/>
  <c r="S31" i="1"/>
  <c r="S48" i="1" s="1"/>
  <c r="N31" i="1" l="1"/>
  <c r="N48" i="1" s="1"/>
  <c r="Y31" i="1"/>
  <c r="Y48" i="1" s="1"/>
  <c r="X31" i="1"/>
  <c r="G31" i="1"/>
  <c r="G48" i="1" s="1"/>
  <c r="X48" i="1" l="1"/>
  <c r="AB48" i="1"/>
  <c r="D48" i="1"/>
  <c r="J31" i="1"/>
  <c r="J48" i="1" s="1"/>
</calcChain>
</file>

<file path=xl/sharedStrings.xml><?xml version="1.0" encoding="utf-8"?>
<sst xmlns="http://schemas.openxmlformats.org/spreadsheetml/2006/main" count="168" uniqueCount="116">
  <si>
    <t>NÁKLADY</t>
  </si>
  <si>
    <t>SU</t>
  </si>
  <si>
    <t>AU</t>
  </si>
  <si>
    <t>Název</t>
  </si>
  <si>
    <t>501</t>
  </si>
  <si>
    <t>Spotřeba materiálu</t>
  </si>
  <si>
    <t>502</t>
  </si>
  <si>
    <t>Spotřeba energie</t>
  </si>
  <si>
    <t>504</t>
  </si>
  <si>
    <t>Prodané zboží</t>
  </si>
  <si>
    <t>511</t>
  </si>
  <si>
    <t>Opravy a udržování</t>
  </si>
  <si>
    <t>512</t>
  </si>
  <si>
    <t>Cestovné</t>
  </si>
  <si>
    <t>513</t>
  </si>
  <si>
    <t>Náklady na reprezentaci</t>
  </si>
  <si>
    <t>518</t>
  </si>
  <si>
    <t>Ostatní služby</t>
  </si>
  <si>
    <t>521</t>
  </si>
  <si>
    <t>Mzdové náklady</t>
  </si>
  <si>
    <t>524</t>
  </si>
  <si>
    <t>Zákonné sociální pojištění</t>
  </si>
  <si>
    <t>525</t>
  </si>
  <si>
    <t>Jiné sociální pojištění</t>
  </si>
  <si>
    <t>527</t>
  </si>
  <si>
    <t>Zákonné sociální náklady</t>
  </si>
  <si>
    <t>538</t>
  </si>
  <si>
    <t>Jiné daně a poplatky</t>
  </si>
  <si>
    <t>542</t>
  </si>
  <si>
    <t>Jiné pokuty a penále</t>
  </si>
  <si>
    <t>549</t>
  </si>
  <si>
    <t>Ostatní náklady z činnosti</t>
  </si>
  <si>
    <t>551</t>
  </si>
  <si>
    <t>Odpisy dlouhodobého majetku</t>
  </si>
  <si>
    <t>558</t>
  </si>
  <si>
    <t>Náklady z drobného dlouhodobého majetku</t>
  </si>
  <si>
    <t>563</t>
  </si>
  <si>
    <t>Kurzové ztráty</t>
  </si>
  <si>
    <t>569</t>
  </si>
  <si>
    <t>Ostatní finanční náklady</t>
  </si>
  <si>
    <t>591</t>
  </si>
  <si>
    <t>Daň z příjmu</t>
  </si>
  <si>
    <t>CELKEM NÁKLADY</t>
  </si>
  <si>
    <t>VÝNOSY</t>
  </si>
  <si>
    <t>602</t>
  </si>
  <si>
    <t>Výnosy z prodeje služeb</t>
  </si>
  <si>
    <t>603</t>
  </si>
  <si>
    <t>Výnosy z pronájmu</t>
  </si>
  <si>
    <t>604</t>
  </si>
  <si>
    <t>Výnosy z prodaného zboží</t>
  </si>
  <si>
    <t>609</t>
  </si>
  <si>
    <t>Jiné výnosy z vlastních výkonů</t>
  </si>
  <si>
    <t>648</t>
  </si>
  <si>
    <t>Čerpání fondů</t>
  </si>
  <si>
    <t>649</t>
  </si>
  <si>
    <t>Ostatní výnosy z činnosti</t>
  </si>
  <si>
    <t>662</t>
  </si>
  <si>
    <t>Úroky</t>
  </si>
  <si>
    <t>669</t>
  </si>
  <si>
    <t>Ostatní finanční výnosy</t>
  </si>
  <si>
    <t>672</t>
  </si>
  <si>
    <t>Výnosy z nároků na prostředky rozpočtů</t>
  </si>
  <si>
    <t>CELKEM VÝNOSY</t>
  </si>
  <si>
    <t>VÝSLEDEK (výnosy - náklady)</t>
  </si>
  <si>
    <t>531</t>
  </si>
  <si>
    <t>Daň silniční</t>
  </si>
  <si>
    <t>595</t>
  </si>
  <si>
    <t>Dodatečné odvody daně z příjmu</t>
  </si>
  <si>
    <t>návrh rozpočtu</t>
  </si>
  <si>
    <t>RZ č. 1</t>
  </si>
  <si>
    <t>RZ č. 2</t>
  </si>
  <si>
    <t>konečné čerpání rozpočtu</t>
  </si>
  <si>
    <t>ZŠ Mariánské nám. 41, Uherský Brod, IČO: 70932336</t>
  </si>
  <si>
    <t>ZŠ Pod Vinohrady 1420, Uherský Brod, IČO: 70932328</t>
  </si>
  <si>
    <t>ZŠ a MŠ Na Výsluní 2047, Uherský Brod, IČO: 70932310</t>
  </si>
  <si>
    <t>ZŠ a MŠ Uherský Brod - Havřice, IČO: 70932298</t>
  </si>
  <si>
    <t>SR - státní rozpočet</t>
  </si>
  <si>
    <t>Konečné čerpání</t>
  </si>
  <si>
    <t>Návrh rozpočtu</t>
  </si>
  <si>
    <t>Celkem</t>
  </si>
  <si>
    <t>Schválený r.</t>
  </si>
  <si>
    <t>schválený rozpočet</t>
  </si>
  <si>
    <t>RZ celkem</t>
  </si>
  <si>
    <t>Celkem A+B+C</t>
  </si>
  <si>
    <r>
      <rPr>
        <b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 Příspěvky na provoz od zřizovatele</t>
    </r>
  </si>
  <si>
    <r>
      <rPr>
        <b/>
        <sz val="11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 Vlastní činnost</t>
    </r>
  </si>
  <si>
    <r>
      <rPr>
        <b/>
        <sz val="11"/>
        <rFont val="Arial"/>
        <family val="2"/>
        <charset val="238"/>
      </rPr>
      <t xml:space="preserve">C  </t>
    </r>
    <r>
      <rPr>
        <b/>
        <sz val="10"/>
        <rFont val="Arial"/>
        <family val="2"/>
        <charset val="238"/>
      </rPr>
      <t>Doplňková činnost</t>
    </r>
  </si>
  <si>
    <r>
      <rPr>
        <b/>
        <sz val="11"/>
        <color theme="1"/>
        <rFont val="Arial"/>
        <family val="2"/>
        <charset val="238"/>
      </rPr>
      <t xml:space="preserve">A </t>
    </r>
    <r>
      <rPr>
        <b/>
        <sz val="10"/>
        <color theme="1"/>
        <rFont val="Arial"/>
        <family val="2"/>
        <charset val="238"/>
      </rPr>
      <t xml:space="preserve"> Příspěvky na provoz od zřizovatele</t>
    </r>
  </si>
  <si>
    <r>
      <rPr>
        <b/>
        <sz val="11"/>
        <color theme="1"/>
        <rFont val="Arial"/>
        <family val="2"/>
        <charset val="238"/>
      </rPr>
      <t xml:space="preserve">B </t>
    </r>
    <r>
      <rPr>
        <b/>
        <sz val="10"/>
        <color theme="1"/>
        <rFont val="Arial"/>
        <family val="2"/>
        <charset val="238"/>
      </rPr>
      <t xml:space="preserve"> Vlastní činnost</t>
    </r>
  </si>
  <si>
    <t>Projekty</t>
  </si>
  <si>
    <t>Rozpočet rok 2027</t>
  </si>
  <si>
    <t>ZŠ a MŠ Uherský Brod - Újezdec, IČO: 70932301</t>
  </si>
  <si>
    <t>MŠ Mariánské nám., Uherský Brod, IČO: 70991979</t>
  </si>
  <si>
    <t>MŠ Olšava, Uherský Brod, IČO: 70991880</t>
  </si>
  <si>
    <t>MŠ Obchodní, Uherský Brod, IČO: 70991928</t>
  </si>
  <si>
    <t>MŠ Prim. Hájka, Uherský Brod, IČO: 70991898</t>
  </si>
  <si>
    <t>MŠ Svat. Čecha, Uherský Brod, IČO: 70991910</t>
  </si>
  <si>
    <t>MŠ Těšov, Uherský Brod, IČO: 70991944</t>
  </si>
  <si>
    <t>Dům dětí a mládeže Uherský Brod, p.o., IČO: 86770713</t>
  </si>
  <si>
    <t>průběžné čerpání rozpočtu</t>
  </si>
  <si>
    <t>Průběžné čerpání</t>
  </si>
  <si>
    <t>Čerpání</t>
  </si>
  <si>
    <t>Čerpání celkem</t>
  </si>
  <si>
    <t>Vypracoval:</t>
  </si>
  <si>
    <t>Schválil:</t>
  </si>
  <si>
    <t>Vyber PO</t>
  </si>
  <si>
    <t>V Uherském Brodě dne:</t>
  </si>
  <si>
    <t>Bc. Petra Mališková</t>
  </si>
  <si>
    <t>7.9.2026</t>
  </si>
  <si>
    <t>přehled 2027</t>
  </si>
  <si>
    <t>srovnávací údaje</t>
  </si>
  <si>
    <t>celkem 2027</t>
  </si>
  <si>
    <t>čerpání 2027</t>
  </si>
  <si>
    <t>stav 2026</t>
  </si>
  <si>
    <t>čerpání 2025</t>
  </si>
  <si>
    <t>srovnání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</si>
</sst>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d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 tint="0.1498764000366222"/>
      <name val="Calibri"/>
      <family val="2"/>
      <scheme val="minor"/>
    </font>
    <font>
      <b/>
      <sz val="11"/>
      <color theme="4"/>
      <name val="Cambria"/>
      <family val="2"/>
      <scheme val="major"/>
    </font>
    <font>
      <b/>
      <sz val="12"/>
      <color theme="4" tint="-0.24994659260841701"/>
      <name val="Cambria"/>
      <family val="2"/>
      <scheme val="major"/>
    </font>
    <font>
      <b/>
      <sz val="28"/>
      <color theme="4"/>
      <name val="Cambria"/>
      <family val="2"/>
      <scheme val="major"/>
    </font>
    <font>
      <sz val="11"/>
      <color theme="1" tint="0.1498764000366222"/>
      <name val="Cambria"/>
      <family val="2"/>
      <scheme val="major"/>
    </font>
    <font>
      <sz val="11"/>
      <color theme="0"/>
      <name val="Calibri"/>
      <family val="2"/>
      <scheme val="minor"/>
    </font>
    <font>
      <sz val="11"/>
      <color theme="1" tint="0.14996795556505021"/>
      <name val="Cambria"/>
      <family val="2"/>
      <scheme val="major"/>
    </font>
    <font>
      <b/>
      <sz val="1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thick">
        <color theme="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0" fontId="8" fillId="0" borderId="0" applyFill="0" applyBorder="0" applyProtection="0">
      <alignment horizontal="right"/>
    </xf>
    <xf numFmtId="165" fontId="8" fillId="0" borderId="0" applyFont="0" applyFill="0" applyBorder="0" applyProtection="0">
      <alignment horizontal="right"/>
    </xf>
    <xf numFmtId="0" fontId="9" fillId="0" borderId="0">
      <alignment horizontal="right"/>
    </xf>
    <xf numFmtId="0" fontId="10" fillId="0" borderId="24">
      <alignment horizontal="right"/>
    </xf>
    <xf numFmtId="0" fontId="11" fillId="0" borderId="0">
      <alignment horizontal="right"/>
    </xf>
    <xf numFmtId="0" fontId="12" fillId="3" borderId="25">
      <alignment horizontal="right" vertical="center" indent="1"/>
    </xf>
    <xf numFmtId="0" fontId="13" fillId="8" borderId="0" applyNumberFormat="0" applyBorder="0" applyProtection="0">
      <alignment horizontal="center" vertical="center"/>
    </xf>
    <xf numFmtId="0" fontId="14" fillId="3" borderId="25" applyProtection="0">
      <alignment horizontal="right" vertical="center"/>
    </xf>
    <xf numFmtId="9" fontId="16" fillId="0" borderId="0" applyFont="0" applyFill="0" applyBorder="0" applyAlignment="0" applyProtection="0"/>
  </cellStyleXfs>
  <cellXfs count="120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1" fillId="0" borderId="0" xfId="0" applyFont="1"/>
    <xf numFmtId="49" fontId="1" fillId="0" borderId="0" xfId="0" applyNumberFormat="1" applyFont="1" applyProtection="1"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 applyProtection="1">
      <alignment vertical="center"/>
      <protection locked="0"/>
    </xf>
    <xf numFmtId="3" fontId="4" fillId="0" borderId="1" xfId="0" applyNumberFormat="1" applyFont="1" applyBorder="1" applyAlignment="1" applyProtection="1">
      <alignment vertical="center"/>
      <protection locked="0"/>
    </xf>
    <xf numFmtId="3" fontId="4" fillId="0" borderId="2" xfId="0" applyNumberFormat="1" applyFont="1" applyBorder="1" applyAlignment="1" applyProtection="1">
      <alignment vertical="center"/>
      <protection locked="0"/>
    </xf>
    <xf numFmtId="3" fontId="4" fillId="0" borderId="8" xfId="0" applyNumberFormat="1" applyFont="1" applyBorder="1" applyAlignment="1" applyProtection="1">
      <alignment vertical="center"/>
      <protection locked="0"/>
    </xf>
    <xf numFmtId="3" fontId="4" fillId="0" borderId="9" xfId="0" applyNumberFormat="1" applyFont="1" applyBorder="1" applyAlignment="1" applyProtection="1">
      <alignment vertical="center"/>
      <protection locked="0"/>
    </xf>
    <xf numFmtId="3" fontId="4" fillId="0" borderId="12" xfId="0" applyNumberFormat="1" applyFont="1" applyBorder="1" applyAlignment="1" applyProtection="1">
      <alignment vertical="center"/>
      <protection locked="0"/>
    </xf>
    <xf numFmtId="3" fontId="4" fillId="0" borderId="13" xfId="0" applyNumberFormat="1" applyFont="1" applyBorder="1" applyAlignment="1" applyProtection="1">
      <alignment vertical="center"/>
      <protection locked="0"/>
    </xf>
    <xf numFmtId="3" fontId="4" fillId="0" borderId="14" xfId="0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3" fillId="4" borderId="21" xfId="0" applyNumberFormat="1" applyFont="1" applyFill="1" applyBorder="1" applyAlignment="1">
      <alignment horizontal="center" vertical="center"/>
    </xf>
    <xf numFmtId="3" fontId="3" fillId="4" borderId="22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4" fillId="0" borderId="13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3" fontId="4" fillId="0" borderId="14" xfId="0" applyNumberFormat="1" applyFont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3" fontId="2" fillId="9" borderId="13" xfId="0" applyNumberFormat="1" applyFont="1" applyFill="1" applyBorder="1" applyAlignment="1">
      <alignment vertical="center"/>
    </xf>
    <xf numFmtId="3" fontId="2" fillId="2" borderId="23" xfId="0" applyNumberFormat="1" applyFont="1" applyFill="1" applyBorder="1" applyAlignment="1">
      <alignment vertical="center"/>
    </xf>
    <xf numFmtId="164" fontId="2" fillId="2" borderId="19" xfId="0" applyNumberFormat="1" applyFont="1" applyFill="1" applyBorder="1" applyAlignment="1">
      <alignment vertical="center"/>
    </xf>
    <xf numFmtId="3" fontId="2" fillId="10" borderId="13" xfId="0" applyNumberFormat="1" applyFont="1" applyFill="1" applyBorder="1" applyAlignment="1">
      <alignment vertical="center"/>
    </xf>
    <xf numFmtId="49" fontId="1" fillId="0" borderId="0" xfId="0" applyNumberFormat="1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3" fontId="1" fillId="0" borderId="0" xfId="0" applyNumberFormat="1" applyFont="1" applyAlignment="1" applyProtection="1">
      <alignment horizontal="right" vertical="center"/>
      <protection locked="0"/>
    </xf>
    <xf numFmtId="49" fontId="2" fillId="0" borderId="19" xfId="0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vertical="center"/>
      <protection locked="0"/>
    </xf>
    <xf numFmtId="49" fontId="1" fillId="0" borderId="2" xfId="0" applyNumberFormat="1" applyFont="1" applyBorder="1" applyAlignment="1" applyProtection="1">
      <alignment vertical="center"/>
      <protection locked="0"/>
    </xf>
    <xf numFmtId="49" fontId="1" fillId="0" borderId="8" xfId="0" applyNumberFormat="1" applyFont="1" applyBorder="1" applyAlignment="1" applyProtection="1">
      <alignment vertical="center"/>
      <protection locked="0"/>
    </xf>
    <xf numFmtId="49" fontId="6" fillId="0" borderId="6" xfId="0" applyNumberFormat="1" applyFont="1" applyBorder="1" applyAlignment="1" applyProtection="1">
      <alignment vertical="center"/>
      <protection locked="0"/>
    </xf>
    <xf numFmtId="49" fontId="6" fillId="0" borderId="7" xfId="0" applyNumberFormat="1" applyFont="1" applyBorder="1" applyAlignment="1" applyProtection="1">
      <alignment vertical="center"/>
      <protection locked="0"/>
    </xf>
    <xf numFmtId="49" fontId="6" fillId="0" borderId="18" xfId="0" applyNumberFormat="1" applyFont="1" applyBorder="1" applyAlignment="1" applyProtection="1">
      <alignment vertical="center"/>
      <protection locked="0"/>
    </xf>
    <xf numFmtId="3" fontId="3" fillId="4" borderId="21" xfId="0" applyNumberFormat="1" applyFont="1" applyFill="1" applyBorder="1" applyAlignment="1" applyProtection="1">
      <alignment horizontal="center" vertical="center"/>
      <protection locked="0"/>
    </xf>
    <xf numFmtId="3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49" fontId="1" fillId="3" borderId="9" xfId="0" applyNumberFormat="1" applyFont="1" applyFill="1" applyBorder="1" applyAlignment="1" applyProtection="1">
      <alignment vertical="center"/>
      <protection locked="0"/>
    </xf>
    <xf numFmtId="49" fontId="1" fillId="3" borderId="10" xfId="0" applyNumberFormat="1" applyFont="1" applyFill="1" applyBorder="1" applyAlignment="1" applyProtection="1">
      <alignment vertical="center"/>
      <protection locked="0"/>
    </xf>
    <xf numFmtId="49" fontId="1" fillId="4" borderId="11" xfId="0" applyNumberFormat="1" applyFont="1" applyFill="1" applyBorder="1" applyAlignment="1" applyProtection="1">
      <alignment vertical="center"/>
      <protection locked="0"/>
    </xf>
    <xf numFmtId="49" fontId="1" fillId="3" borderId="12" xfId="0" applyNumberFormat="1" applyFont="1" applyFill="1" applyBorder="1" applyAlignment="1" applyProtection="1">
      <alignment vertical="center"/>
      <protection locked="0"/>
    </xf>
    <xf numFmtId="49" fontId="1" fillId="3" borderId="13" xfId="0" applyNumberFormat="1" applyFont="1" applyFill="1" applyBorder="1" applyAlignment="1" applyProtection="1">
      <alignment vertical="center"/>
      <protection locked="0"/>
    </xf>
    <xf numFmtId="49" fontId="1" fillId="4" borderId="14" xfId="0" applyNumberFormat="1" applyFont="1" applyFill="1" applyBorder="1" applyAlignment="1" applyProtection="1">
      <alignment vertical="center"/>
      <protection locked="0"/>
    </xf>
    <xf numFmtId="49" fontId="1" fillId="3" borderId="15" xfId="0" applyNumberFormat="1" applyFont="1" applyFill="1" applyBorder="1" applyAlignment="1" applyProtection="1">
      <alignment vertical="center"/>
      <protection locked="0"/>
    </xf>
    <xf numFmtId="49" fontId="1" fillId="3" borderId="16" xfId="0" applyNumberFormat="1" applyFont="1" applyFill="1" applyBorder="1" applyAlignment="1" applyProtection="1">
      <alignment vertical="center"/>
      <protection locked="0"/>
    </xf>
    <xf numFmtId="49" fontId="1" fillId="4" borderId="17" xfId="0" applyNumberFormat="1" applyFont="1" applyFill="1" applyBorder="1" applyAlignment="1" applyProtection="1">
      <alignment vertical="center"/>
      <protection locked="0"/>
    </xf>
    <xf numFmtId="49" fontId="2" fillId="2" borderId="6" xfId="0" applyNumberFormat="1" applyFont="1" applyFill="1" applyBorder="1" applyAlignment="1" applyProtection="1">
      <alignment vertical="center"/>
      <protection locked="0"/>
    </xf>
    <xf numFmtId="49" fontId="2" fillId="2" borderId="7" xfId="0" applyNumberFormat="1" applyFont="1" applyFill="1" applyBorder="1" applyAlignment="1" applyProtection="1">
      <alignment vertical="center"/>
      <protection locked="0"/>
    </xf>
    <xf numFmtId="49" fontId="2" fillId="2" borderId="18" xfId="0" applyNumberFormat="1" applyFont="1" applyFill="1" applyBorder="1" applyAlignment="1" applyProtection="1">
      <alignment vertical="center"/>
      <protection locked="0"/>
    </xf>
    <xf numFmtId="49" fontId="2" fillId="0" borderId="1" xfId="0" applyNumberFormat="1" applyFont="1" applyBorder="1" applyAlignmen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vertical="center"/>
      <protection locked="0"/>
    </xf>
    <xf numFmtId="49" fontId="2" fillId="0" borderId="8" xfId="0" applyNumberFormat="1" applyFont="1" applyBorder="1" applyAlignment="1" applyProtection="1">
      <alignment vertical="center"/>
      <protection locked="0"/>
    </xf>
    <xf numFmtId="49" fontId="3" fillId="0" borderId="6" xfId="0" applyNumberFormat="1" applyFont="1" applyBorder="1" applyAlignment="1" applyProtection="1">
      <alignment vertical="center"/>
      <protection locked="0"/>
    </xf>
    <xf numFmtId="49" fontId="3" fillId="0" borderId="7" xfId="0" applyNumberFormat="1" applyFont="1" applyBorder="1" applyAlignment="1" applyProtection="1">
      <alignment vertical="center"/>
      <protection locked="0"/>
    </xf>
    <xf numFmtId="49" fontId="3" fillId="0" borderId="18" xfId="0" applyNumberFormat="1" applyFont="1" applyBorder="1" applyAlignment="1" applyProtection="1">
      <alignment vertical="center"/>
      <protection locked="0"/>
    </xf>
    <xf numFmtId="49" fontId="2" fillId="2" borderId="3" xfId="0" applyNumberFormat="1" applyFont="1" applyFill="1" applyBorder="1" applyAlignment="1" applyProtection="1">
      <alignment vertical="center"/>
      <protection locked="0"/>
    </xf>
    <xf numFmtId="49" fontId="2" fillId="2" borderId="19" xfId="0" applyNumberFormat="1" applyFont="1" applyFill="1" applyBorder="1" applyAlignment="1" applyProtection="1">
      <alignment vertical="center"/>
      <protection locked="0"/>
    </xf>
    <xf numFmtId="3" fontId="2" fillId="2" borderId="18" xfId="0" applyNumberFormat="1" applyFont="1" applyFill="1" applyBorder="1" applyAlignment="1">
      <alignment vertical="center"/>
    </xf>
    <xf numFmtId="164" fontId="2" fillId="2" borderId="20" xfId="0" applyNumberFormat="1" applyFont="1" applyFill="1" applyBorder="1" applyAlignment="1">
      <alignment vertical="center"/>
    </xf>
    <xf numFmtId="49" fontId="15" fillId="14" borderId="1" xfId="0" applyNumberFormat="1" applyFont="1" applyFill="1" applyBorder="1" applyAlignment="1" applyProtection="1">
      <alignment horizontal="center" vertical="center"/>
      <protection locked="0"/>
    </xf>
    <xf numFmtId="3" fontId="3" fillId="14" borderId="20" xfId="0" applyNumberFormat="1" applyFont="1" applyFill="1" applyBorder="1" applyAlignment="1" applyProtection="1">
      <alignment horizontal="center" vertical="center"/>
      <protection locked="0"/>
    </xf>
    <xf numFmtId="3" fontId="3" fillId="14" borderId="22" xfId="0" applyNumberFormat="1" applyFont="1" applyFill="1" applyBorder="1" applyAlignment="1" applyProtection="1">
      <alignment horizontal="center" vertical="center"/>
      <protection locked="0"/>
    </xf>
    <xf numFmtId="3" fontId="3" fillId="14" borderId="21" xfId="0" applyNumberFormat="1" applyFont="1" applyFill="1" applyBorder="1" applyAlignment="1" applyProtection="1">
      <alignment horizontal="center" vertical="center"/>
      <protection locked="0"/>
    </xf>
    <xf numFmtId="9" fontId="1" fillId="16" borderId="13" xfId="9" applyFont="1" applyFill="1" applyBorder="1" applyAlignment="1">
      <alignment vertical="center"/>
    </xf>
    <xf numFmtId="0" fontId="6" fillId="0" borderId="0" xfId="0" applyFont="1"/>
    <xf numFmtId="0" fontId="17" fillId="13" borderId="13" xfId="0" applyFont="1" applyFill="1" applyBorder="1" applyAlignment="1">
      <alignment horizontal="center" vertical="center"/>
    </xf>
    <xf numFmtId="9" fontId="1" fillId="9" borderId="13" xfId="9" applyFont="1" applyFill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0" fontId="3" fillId="15" borderId="13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vertical="center"/>
    </xf>
    <xf numFmtId="3" fontId="0" fillId="9" borderId="13" xfId="0" applyNumberForma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4" fontId="0" fillId="10" borderId="13" xfId="0" applyNumberFormat="1" applyFill="1" applyBorder="1" applyAlignment="1">
      <alignment vertical="center"/>
    </xf>
    <xf numFmtId="49" fontId="4" fillId="0" borderId="0" xfId="0" applyNumberFormat="1" applyFont="1"/>
    <xf numFmtId="0" fontId="3" fillId="17" borderId="3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 applyProtection="1">
      <alignment horizontal="center" vertical="center"/>
      <protection locked="0"/>
    </xf>
    <xf numFmtId="3" fontId="3" fillId="5" borderId="4" xfId="0" applyNumberFormat="1" applyFont="1" applyFill="1" applyBorder="1" applyAlignment="1" applyProtection="1">
      <alignment horizontal="center" vertical="center"/>
      <protection locked="0"/>
    </xf>
    <xf numFmtId="3" fontId="3" fillId="5" borderId="5" xfId="0" applyNumberFormat="1" applyFont="1" applyFill="1" applyBorder="1" applyAlignment="1" applyProtection="1">
      <alignment horizontal="center" vertical="center"/>
      <protection locked="0"/>
    </xf>
    <xf numFmtId="3" fontId="3" fillId="0" borderId="3" xfId="0" applyNumberFormat="1" applyFont="1" applyBorder="1" applyAlignment="1" applyProtection="1">
      <alignment horizontal="center" vertical="center"/>
      <protection locked="0"/>
    </xf>
    <xf numFmtId="3" fontId="3" fillId="0" borderId="4" xfId="0" applyNumberFormat="1" applyFont="1" applyBorder="1" applyAlignment="1" applyProtection="1">
      <alignment horizontal="center" vertical="center"/>
      <protection locked="0"/>
    </xf>
    <xf numFmtId="3" fontId="3" fillId="0" borderId="5" xfId="0" applyNumberFormat="1" applyFont="1" applyBorder="1" applyAlignment="1" applyProtection="1">
      <alignment horizontal="center" vertical="center"/>
      <protection locked="0"/>
    </xf>
    <xf numFmtId="3" fontId="2" fillId="14" borderId="2" xfId="0" applyNumberFormat="1" applyFont="1" applyFill="1" applyBorder="1" applyAlignment="1" applyProtection="1">
      <alignment horizontal="center" vertical="center" wrapText="1"/>
      <protection locked="0"/>
    </xf>
    <xf numFmtId="3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14" borderId="12" xfId="0" applyNumberFormat="1" applyFont="1" applyFill="1" applyBorder="1" applyAlignment="1" applyProtection="1">
      <alignment horizontal="left" vertical="center"/>
      <protection locked="0"/>
    </xf>
    <xf numFmtId="49" fontId="7" fillId="14" borderId="13" xfId="0" applyNumberFormat="1" applyFont="1" applyFill="1" applyBorder="1" applyAlignment="1" applyProtection="1">
      <alignment horizontal="left" vertical="center"/>
      <protection locked="0"/>
    </xf>
    <xf numFmtId="49" fontId="7" fillId="14" borderId="14" xfId="0" applyNumberFormat="1" applyFont="1" applyFill="1" applyBorder="1" applyAlignment="1" applyProtection="1">
      <alignment horizontal="left" vertical="center"/>
      <protection locked="0"/>
    </xf>
    <xf numFmtId="3" fontId="3" fillId="12" borderId="3" xfId="0" applyNumberFormat="1" applyFont="1" applyFill="1" applyBorder="1" applyAlignment="1" applyProtection="1">
      <alignment horizontal="center" vertical="center"/>
      <protection locked="0"/>
    </xf>
    <xf numFmtId="3" fontId="3" fillId="12" borderId="4" xfId="0" applyNumberFormat="1" applyFont="1" applyFill="1" applyBorder="1" applyAlignment="1" applyProtection="1">
      <alignment horizontal="center" vertical="center"/>
      <protection locked="0"/>
    </xf>
    <xf numFmtId="3" fontId="3" fillId="12" borderId="5" xfId="0" applyNumberFormat="1" applyFont="1" applyFill="1" applyBorder="1" applyAlignment="1" applyProtection="1">
      <alignment horizontal="center" vertical="center"/>
      <protection locked="0"/>
    </xf>
    <xf numFmtId="3" fontId="3" fillId="7" borderId="3" xfId="0" applyNumberFormat="1" applyFont="1" applyFill="1" applyBorder="1" applyAlignment="1" applyProtection="1">
      <alignment horizontal="center" vertical="center"/>
      <protection locked="0"/>
    </xf>
    <xf numFmtId="3" fontId="3" fillId="7" borderId="4" xfId="0" applyNumberFormat="1" applyFont="1" applyFill="1" applyBorder="1" applyAlignment="1" applyProtection="1">
      <alignment horizontal="center" vertical="center"/>
      <protection locked="0"/>
    </xf>
    <xf numFmtId="3" fontId="3" fillId="7" borderId="5" xfId="0" applyNumberFormat="1" applyFont="1" applyFill="1" applyBorder="1" applyAlignment="1" applyProtection="1">
      <alignment horizontal="center" vertical="center"/>
      <protection locked="0"/>
    </xf>
    <xf numFmtId="3" fontId="3" fillId="0" borderId="27" xfId="0" applyNumberFormat="1" applyFont="1" applyBorder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3" fontId="3" fillId="0" borderId="26" xfId="0" applyNumberFormat="1" applyFont="1" applyBorder="1" applyAlignment="1" applyProtection="1">
      <alignment horizontal="center" vertical="center"/>
      <protection locked="0"/>
    </xf>
    <xf numFmtId="3" fontId="5" fillId="6" borderId="3" xfId="0" applyNumberFormat="1" applyFont="1" applyFill="1" applyBorder="1" applyAlignment="1" applyProtection="1">
      <alignment horizontal="center" vertical="center"/>
      <protection locked="0"/>
    </xf>
    <xf numFmtId="3" fontId="5" fillId="6" borderId="4" xfId="0" applyNumberFormat="1" applyFont="1" applyFill="1" applyBorder="1" applyAlignment="1" applyProtection="1">
      <alignment horizontal="center" vertical="center"/>
      <protection locked="0"/>
    </xf>
    <xf numFmtId="3" fontId="5" fillId="6" borderId="5" xfId="0" applyNumberFormat="1" applyFont="1" applyFill="1" applyBorder="1" applyAlignment="1" applyProtection="1">
      <alignment horizontal="center" vertical="center"/>
      <protection locked="0"/>
    </xf>
    <xf numFmtId="3" fontId="3" fillId="11" borderId="3" xfId="0" applyNumberFormat="1" applyFont="1" applyFill="1" applyBorder="1" applyAlignment="1">
      <alignment horizontal="center" vertical="center"/>
    </xf>
    <xf numFmtId="3" fontId="3" fillId="11" borderId="4" xfId="0" applyNumberFormat="1" applyFont="1" applyFill="1" applyBorder="1" applyAlignment="1">
      <alignment horizontal="center" vertical="center"/>
    </xf>
    <xf numFmtId="3" fontId="3" fillId="11" borderId="5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</cellXfs>
  <cellStyles count="10">
    <cellStyle name="Den" xfId="2"/>
    <cellStyle name="Nadpis 1 2" xfId="8"/>
    <cellStyle name="Nadpis 2 2" xfId="4"/>
    <cellStyle name="Nadpis 3 2" xfId="3"/>
    <cellStyle name="Název 2" xfId="5"/>
    <cellStyle name="Normální" xfId="0" builtinId="0"/>
    <cellStyle name="Normální 2" xfId="1"/>
    <cellStyle name="Poznámka 2" xfId="6"/>
    <cellStyle name="Procenta" xfId="9" builtinId="5"/>
    <cellStyle name="Zvýraznění 5 2" xfId="7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4"/>
  <sheetViews>
    <sheetView tabSelected="1" topLeftCell="A12" zoomScale="75" zoomScaleNormal="75" workbookViewId="0">
      <selection activeCell="C18" sqref="C18"/>
    </sheetView>
  </sheetViews>
  <sheetFormatPr defaultColWidth="8.7109375" defaultRowHeight="14.25" x14ac:dyDescent="0.2"/>
  <cols>
    <col min="1" max="1" width="6.140625" style="1" customWidth="1"/>
    <col min="2" max="2" width="5.28515625" style="1" customWidth="1"/>
    <col min="3" max="3" width="38.7109375" style="1" customWidth="1"/>
    <col min="4" max="22" width="14.7109375" style="2" customWidth="1"/>
    <col min="23" max="23" width="1.7109375" style="2" customWidth="1"/>
    <col min="24" max="24" width="16.28515625" style="2" customWidth="1"/>
    <col min="25" max="26" width="16.7109375" style="2" customWidth="1"/>
    <col min="27" max="27" width="1.5703125" style="3" customWidth="1"/>
    <col min="28" max="28" width="12" style="3" customWidth="1"/>
    <col min="29" max="29" width="12.5703125" style="3" customWidth="1"/>
    <col min="30" max="30" width="3.140625" style="3" customWidth="1"/>
    <col min="31" max="31" width="11.28515625" style="3" customWidth="1"/>
    <col min="32" max="32" width="13.7109375" style="3" customWidth="1"/>
    <col min="33" max="33" width="11.5703125" style="3" customWidth="1"/>
    <col min="34" max="16384" width="8.7109375" style="3"/>
  </cols>
  <sheetData>
    <row r="1" spans="1:33" ht="15" thickBot="1" x14ac:dyDescent="0.25"/>
    <row r="2" spans="1:33" s="6" customFormat="1" ht="21.95" customHeight="1" x14ac:dyDescent="0.25">
      <c r="A2" s="32"/>
      <c r="B2" s="32"/>
      <c r="C2" s="71" t="s">
        <v>90</v>
      </c>
      <c r="D2" s="97" t="s">
        <v>68</v>
      </c>
      <c r="E2" s="98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4"/>
      <c r="AB2" s="34"/>
    </row>
    <row r="3" spans="1:33" s="6" customFormat="1" ht="21.95" customHeight="1" x14ac:dyDescent="0.25">
      <c r="A3" s="7"/>
      <c r="B3" s="7"/>
      <c r="C3" s="99" t="s">
        <v>98</v>
      </c>
      <c r="D3" s="100"/>
      <c r="E3" s="101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4"/>
      <c r="AB3" s="34"/>
    </row>
    <row r="4" spans="1:33" ht="21.95" customHeight="1" x14ac:dyDescent="0.25">
      <c r="A4" s="4"/>
      <c r="B4" s="4"/>
      <c r="C4" s="37"/>
      <c r="D4" s="37"/>
      <c r="E4" s="37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  <c r="AB4" s="36"/>
    </row>
    <row r="5" spans="1:33" ht="15" x14ac:dyDescent="0.25">
      <c r="A5" s="4"/>
      <c r="B5" s="4"/>
      <c r="C5" s="37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6"/>
      <c r="AB5" s="36"/>
    </row>
    <row r="6" spans="1:33" s="6" customFormat="1" ht="15.75" thickBot="1" x14ac:dyDescent="0.3">
      <c r="A6" s="7" t="s">
        <v>0</v>
      </c>
      <c r="B6" s="32"/>
      <c r="C6" s="32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3"/>
      <c r="X6" s="38"/>
      <c r="Y6" s="38"/>
      <c r="Z6" s="38"/>
      <c r="AA6" s="34"/>
      <c r="AB6" s="34"/>
    </row>
    <row r="7" spans="1:33" s="6" customFormat="1" ht="15.75" thickBot="1" x14ac:dyDescent="0.25">
      <c r="A7" s="39" t="s">
        <v>1</v>
      </c>
      <c r="B7" s="39" t="s">
        <v>2</v>
      </c>
      <c r="C7" s="39" t="s">
        <v>3</v>
      </c>
      <c r="D7" s="102" t="s">
        <v>84</v>
      </c>
      <c r="E7" s="103"/>
      <c r="F7" s="103"/>
      <c r="G7" s="103"/>
      <c r="H7" s="104"/>
      <c r="I7" s="91" t="s">
        <v>85</v>
      </c>
      <c r="J7" s="92"/>
      <c r="K7" s="92"/>
      <c r="L7" s="92"/>
      <c r="M7" s="93"/>
      <c r="N7" s="111" t="s">
        <v>86</v>
      </c>
      <c r="O7" s="112"/>
      <c r="P7" s="112"/>
      <c r="Q7" s="112"/>
      <c r="R7" s="113"/>
      <c r="S7" s="114" t="s">
        <v>83</v>
      </c>
      <c r="T7" s="115"/>
      <c r="U7" s="115"/>
      <c r="V7" s="116"/>
      <c r="W7" s="33"/>
      <c r="X7" s="105" t="s">
        <v>76</v>
      </c>
      <c r="Y7" s="106"/>
      <c r="Z7" s="107"/>
      <c r="AA7" s="34"/>
      <c r="AB7" s="86" t="s">
        <v>109</v>
      </c>
      <c r="AC7" s="87"/>
      <c r="AD7" s="76"/>
      <c r="AE7" s="88" t="s">
        <v>110</v>
      </c>
      <c r="AF7" s="89"/>
      <c r="AG7" s="90"/>
    </row>
    <row r="8" spans="1:33" s="6" customFormat="1" ht="14.25" customHeight="1" thickBot="1" x14ac:dyDescent="0.3">
      <c r="A8" s="40"/>
      <c r="B8" s="41"/>
      <c r="C8" s="42"/>
      <c r="D8" s="94"/>
      <c r="E8" s="95"/>
      <c r="F8" s="95"/>
      <c r="G8" s="95"/>
      <c r="H8" s="96"/>
      <c r="I8" s="94"/>
      <c r="J8" s="95"/>
      <c r="K8" s="95"/>
      <c r="L8" s="95"/>
      <c r="M8" s="96"/>
      <c r="N8" s="94"/>
      <c r="O8" s="95"/>
      <c r="P8" s="95"/>
      <c r="Q8" s="95"/>
      <c r="R8" s="96"/>
      <c r="S8" s="117"/>
      <c r="T8" s="118"/>
      <c r="U8" s="118"/>
      <c r="V8" s="119"/>
      <c r="W8" s="33"/>
      <c r="X8" s="108"/>
      <c r="Y8" s="109"/>
      <c r="Z8" s="110"/>
      <c r="AA8" s="34"/>
    </row>
    <row r="9" spans="1:33" s="15" customFormat="1" ht="15" customHeight="1" thickBot="1" x14ac:dyDescent="0.25">
      <c r="A9" s="43"/>
      <c r="B9" s="44"/>
      <c r="C9" s="45"/>
      <c r="D9" s="72" t="s">
        <v>78</v>
      </c>
      <c r="E9" s="46" t="s">
        <v>69</v>
      </c>
      <c r="F9" s="46" t="s">
        <v>70</v>
      </c>
      <c r="G9" s="46" t="s">
        <v>79</v>
      </c>
      <c r="H9" s="73" t="s">
        <v>101</v>
      </c>
      <c r="I9" s="72" t="s">
        <v>78</v>
      </c>
      <c r="J9" s="46" t="s">
        <v>69</v>
      </c>
      <c r="K9" s="46" t="s">
        <v>70</v>
      </c>
      <c r="L9" s="46" t="s">
        <v>79</v>
      </c>
      <c r="M9" s="73" t="s">
        <v>101</v>
      </c>
      <c r="N9" s="72" t="s">
        <v>78</v>
      </c>
      <c r="O9" s="46" t="s">
        <v>69</v>
      </c>
      <c r="P9" s="46" t="s">
        <v>70</v>
      </c>
      <c r="Q9" s="46" t="s">
        <v>79</v>
      </c>
      <c r="R9" s="74" t="s">
        <v>101</v>
      </c>
      <c r="S9" s="18" t="s">
        <v>78</v>
      </c>
      <c r="T9" s="18" t="s">
        <v>82</v>
      </c>
      <c r="U9" s="18" t="s">
        <v>79</v>
      </c>
      <c r="V9" s="19" t="s">
        <v>102</v>
      </c>
      <c r="W9" s="47"/>
      <c r="X9" s="72" t="s">
        <v>78</v>
      </c>
      <c r="Y9" s="46" t="s">
        <v>89</v>
      </c>
      <c r="Z9" s="73" t="s">
        <v>101</v>
      </c>
      <c r="AA9" s="48"/>
      <c r="AB9" s="77" t="s">
        <v>111</v>
      </c>
      <c r="AC9" s="77" t="s">
        <v>112</v>
      </c>
      <c r="AD9" s="76"/>
      <c r="AE9" s="77" t="s">
        <v>113</v>
      </c>
      <c r="AF9" s="77" t="s">
        <v>114</v>
      </c>
      <c r="AG9" s="80" t="s">
        <v>115</v>
      </c>
    </row>
    <row r="10" spans="1:33" s="6" customFormat="1" ht="15" customHeight="1" x14ac:dyDescent="0.25">
      <c r="A10" s="49" t="s">
        <v>4</v>
      </c>
      <c r="B10" s="50"/>
      <c r="C10" s="51" t="s">
        <v>5</v>
      </c>
      <c r="D10" s="8">
        <v>90000</v>
      </c>
      <c r="E10" s="9"/>
      <c r="F10" s="9"/>
      <c r="G10" s="23">
        <f t="shared" ref="G10:G30" si="0">SUM(D10:F10)</f>
        <v>90000</v>
      </c>
      <c r="H10" s="10"/>
      <c r="I10" s="8">
        <v>320000</v>
      </c>
      <c r="J10" s="13"/>
      <c r="K10" s="9"/>
      <c r="L10" s="23">
        <f t="shared" ref="L10:L30" si="1">SUM(I10:K10)</f>
        <v>320000</v>
      </c>
      <c r="M10" s="10"/>
      <c r="N10" s="8">
        <v>75200</v>
      </c>
      <c r="O10" s="9"/>
      <c r="P10" s="9"/>
      <c r="Q10" s="23">
        <f t="shared" ref="Q10:Q30" si="2">SUM(N10:P10)</f>
        <v>75200</v>
      </c>
      <c r="R10" s="10"/>
      <c r="S10" s="24">
        <f t="shared" ref="S10:S30" si="3">SUM(D10+I10+N10)</f>
        <v>485200</v>
      </c>
      <c r="T10" s="21">
        <f t="shared" ref="T10:T30" si="4">SUM(E10+F10+J10+K10+O10+P10)</f>
        <v>0</v>
      </c>
      <c r="U10" s="21">
        <f>SUM(G10+L10+Q10)</f>
        <v>485200</v>
      </c>
      <c r="V10" s="22">
        <f>SUM(H10+M10+R10)</f>
        <v>0</v>
      </c>
      <c r="W10" s="33"/>
      <c r="X10" s="11">
        <v>0</v>
      </c>
      <c r="Y10" s="9"/>
      <c r="Z10" s="10"/>
      <c r="AA10" s="34"/>
      <c r="AB10" s="79">
        <f>SUM(U10+X10+Y10)</f>
        <v>485200</v>
      </c>
      <c r="AC10" s="79">
        <f>SUM(V10+Z10)</f>
        <v>0</v>
      </c>
      <c r="AE10" s="81">
        <v>794100</v>
      </c>
      <c r="AF10" s="81">
        <v>666434</v>
      </c>
      <c r="AG10" s="75">
        <f>(AB10/AF10)-100%</f>
        <v>-0.27194590912228367</v>
      </c>
    </row>
    <row r="11" spans="1:33" s="6" customFormat="1" ht="15" customHeight="1" x14ac:dyDescent="0.25">
      <c r="A11" s="52" t="s">
        <v>6</v>
      </c>
      <c r="B11" s="53"/>
      <c r="C11" s="54" t="s">
        <v>7</v>
      </c>
      <c r="D11" s="12">
        <v>710000</v>
      </c>
      <c r="E11" s="13"/>
      <c r="F11" s="13"/>
      <c r="G11" s="23">
        <f t="shared" si="0"/>
        <v>710000</v>
      </c>
      <c r="H11" s="14"/>
      <c r="I11" s="12">
        <v>124000</v>
      </c>
      <c r="J11" s="13"/>
      <c r="K11" s="13"/>
      <c r="L11" s="23">
        <f t="shared" si="1"/>
        <v>124000</v>
      </c>
      <c r="M11" s="14"/>
      <c r="N11" s="12">
        <v>246000</v>
      </c>
      <c r="O11" s="13"/>
      <c r="P11" s="13"/>
      <c r="Q11" s="23">
        <f t="shared" si="2"/>
        <v>246000</v>
      </c>
      <c r="R11" s="14"/>
      <c r="S11" s="24">
        <f t="shared" si="3"/>
        <v>1080000</v>
      </c>
      <c r="T11" s="23">
        <f t="shared" si="4"/>
        <v>0</v>
      </c>
      <c r="U11" s="23">
        <f t="shared" ref="U11:U30" si="5">SUM(G11+L11+Q11)</f>
        <v>1080000</v>
      </c>
      <c r="V11" s="25">
        <f t="shared" ref="V11:V30" si="6">SUM(H11+M11+R11)</f>
        <v>0</v>
      </c>
      <c r="W11" s="33"/>
      <c r="X11" s="12">
        <v>0</v>
      </c>
      <c r="Y11" s="13"/>
      <c r="Z11" s="14"/>
      <c r="AA11" s="34"/>
      <c r="AB11" s="79">
        <f t="shared" ref="AB11:AB30" si="7">SUM(U11+X11+Y11)</f>
        <v>1080000</v>
      </c>
      <c r="AC11" s="79">
        <f t="shared" ref="AC11:AC30" si="8">SUM(V11+Z11)</f>
        <v>0</v>
      </c>
      <c r="AE11" s="81">
        <v>1124000</v>
      </c>
      <c r="AF11" s="81">
        <v>828468</v>
      </c>
      <c r="AG11" s="75">
        <f t="shared" ref="AG11:AG31" si="9">(AB11/AF11)-100%</f>
        <v>0.30361100247686101</v>
      </c>
    </row>
    <row r="12" spans="1:33" s="6" customFormat="1" ht="15" customHeight="1" x14ac:dyDescent="0.25">
      <c r="A12" s="52" t="s">
        <v>8</v>
      </c>
      <c r="B12" s="53"/>
      <c r="C12" s="54" t="s">
        <v>9</v>
      </c>
      <c r="D12" s="12">
        <v>0</v>
      </c>
      <c r="E12" s="13"/>
      <c r="F12" s="13"/>
      <c r="G12" s="23">
        <f t="shared" si="0"/>
        <v>0</v>
      </c>
      <c r="H12" s="14"/>
      <c r="I12" s="12">
        <v>0</v>
      </c>
      <c r="J12" s="13"/>
      <c r="K12" s="13"/>
      <c r="L12" s="23">
        <f t="shared" si="1"/>
        <v>0</v>
      </c>
      <c r="M12" s="14"/>
      <c r="N12" s="12">
        <v>0</v>
      </c>
      <c r="O12" s="13"/>
      <c r="P12" s="13"/>
      <c r="Q12" s="23">
        <f t="shared" si="2"/>
        <v>0</v>
      </c>
      <c r="R12" s="14"/>
      <c r="S12" s="24">
        <f t="shared" si="3"/>
        <v>0</v>
      </c>
      <c r="T12" s="23">
        <f t="shared" si="4"/>
        <v>0</v>
      </c>
      <c r="U12" s="23">
        <f t="shared" si="5"/>
        <v>0</v>
      </c>
      <c r="V12" s="25">
        <f t="shared" si="6"/>
        <v>0</v>
      </c>
      <c r="W12" s="33"/>
      <c r="X12" s="12">
        <v>0</v>
      </c>
      <c r="Y12" s="13"/>
      <c r="Z12" s="14"/>
      <c r="AA12" s="34"/>
      <c r="AB12" s="79">
        <f t="shared" si="7"/>
        <v>0</v>
      </c>
      <c r="AC12" s="79">
        <f t="shared" si="8"/>
        <v>0</v>
      </c>
      <c r="AE12" s="81">
        <v>0</v>
      </c>
      <c r="AF12" s="81">
        <v>0</v>
      </c>
      <c r="AG12" s="75">
        <v>0</v>
      </c>
    </row>
    <row r="13" spans="1:33" s="6" customFormat="1" ht="15" customHeight="1" x14ac:dyDescent="0.25">
      <c r="A13" s="52" t="s">
        <v>10</v>
      </c>
      <c r="B13" s="53"/>
      <c r="C13" s="54" t="s">
        <v>11</v>
      </c>
      <c r="D13" s="12">
        <v>50000</v>
      </c>
      <c r="E13" s="13"/>
      <c r="F13" s="13"/>
      <c r="G13" s="23">
        <f t="shared" si="0"/>
        <v>50000</v>
      </c>
      <c r="H13" s="14"/>
      <c r="I13" s="12">
        <v>57000</v>
      </c>
      <c r="J13" s="13"/>
      <c r="K13" s="13"/>
      <c r="L13" s="23">
        <f t="shared" si="1"/>
        <v>57000</v>
      </c>
      <c r="M13" s="14"/>
      <c r="N13" s="12">
        <v>100000</v>
      </c>
      <c r="O13" s="13"/>
      <c r="P13" s="13"/>
      <c r="Q13" s="23">
        <f t="shared" si="2"/>
        <v>100000</v>
      </c>
      <c r="R13" s="14"/>
      <c r="S13" s="24">
        <f t="shared" si="3"/>
        <v>207000</v>
      </c>
      <c r="T13" s="23">
        <f t="shared" si="4"/>
        <v>0</v>
      </c>
      <c r="U13" s="23">
        <f t="shared" si="5"/>
        <v>207000</v>
      </c>
      <c r="V13" s="25">
        <f t="shared" si="6"/>
        <v>0</v>
      </c>
      <c r="W13" s="33"/>
      <c r="X13" s="12">
        <v>0</v>
      </c>
      <c r="Y13" s="13"/>
      <c r="Z13" s="14"/>
      <c r="AA13" s="34"/>
      <c r="AB13" s="79">
        <f t="shared" si="7"/>
        <v>207000</v>
      </c>
      <c r="AC13" s="79">
        <f t="shared" si="8"/>
        <v>0</v>
      </c>
      <c r="AE13" s="81">
        <v>237000</v>
      </c>
      <c r="AF13" s="81">
        <v>150715</v>
      </c>
      <c r="AG13" s="75">
        <f t="shared" si="9"/>
        <v>0.37345320638290813</v>
      </c>
    </row>
    <row r="14" spans="1:33" s="6" customFormat="1" ht="15" customHeight="1" x14ac:dyDescent="0.25">
      <c r="A14" s="52" t="s">
        <v>12</v>
      </c>
      <c r="B14" s="53"/>
      <c r="C14" s="54" t="s">
        <v>13</v>
      </c>
      <c r="D14" s="12">
        <v>0</v>
      </c>
      <c r="E14" s="13"/>
      <c r="F14" s="13"/>
      <c r="G14" s="23">
        <f t="shared" si="0"/>
        <v>0</v>
      </c>
      <c r="H14" s="14"/>
      <c r="I14" s="12">
        <v>73000</v>
      </c>
      <c r="J14" s="13"/>
      <c r="K14" s="13"/>
      <c r="L14" s="23">
        <f t="shared" si="1"/>
        <v>73000</v>
      </c>
      <c r="M14" s="14"/>
      <c r="N14" s="12">
        <v>2000</v>
      </c>
      <c r="O14" s="13"/>
      <c r="P14" s="13"/>
      <c r="Q14" s="23">
        <f t="shared" si="2"/>
        <v>2000</v>
      </c>
      <c r="R14" s="14"/>
      <c r="S14" s="24">
        <f t="shared" si="3"/>
        <v>75000</v>
      </c>
      <c r="T14" s="23">
        <f t="shared" si="4"/>
        <v>0</v>
      </c>
      <c r="U14" s="23">
        <f t="shared" si="5"/>
        <v>75000</v>
      </c>
      <c r="V14" s="25">
        <f t="shared" si="6"/>
        <v>0</v>
      </c>
      <c r="W14" s="33"/>
      <c r="X14" s="12">
        <v>0</v>
      </c>
      <c r="Y14" s="13"/>
      <c r="Z14" s="14"/>
      <c r="AA14" s="34"/>
      <c r="AB14" s="79">
        <f t="shared" si="7"/>
        <v>75000</v>
      </c>
      <c r="AC14" s="79">
        <f t="shared" si="8"/>
        <v>0</v>
      </c>
      <c r="AE14" s="81">
        <v>65000</v>
      </c>
      <c r="AF14" s="81">
        <v>124599</v>
      </c>
      <c r="AG14" s="75">
        <f t="shared" si="9"/>
        <v>-0.39806900536922452</v>
      </c>
    </row>
    <row r="15" spans="1:33" s="6" customFormat="1" ht="15" customHeight="1" x14ac:dyDescent="0.25">
      <c r="A15" s="52" t="s">
        <v>14</v>
      </c>
      <c r="B15" s="53"/>
      <c r="C15" s="54" t="s">
        <v>15</v>
      </c>
      <c r="D15" s="12">
        <v>0</v>
      </c>
      <c r="E15" s="13"/>
      <c r="F15" s="13"/>
      <c r="G15" s="23">
        <f t="shared" si="0"/>
        <v>0</v>
      </c>
      <c r="H15" s="14"/>
      <c r="I15" s="12">
        <v>13000</v>
      </c>
      <c r="J15" s="13"/>
      <c r="K15" s="13"/>
      <c r="L15" s="23">
        <f t="shared" si="1"/>
        <v>13000</v>
      </c>
      <c r="M15" s="14"/>
      <c r="N15" s="12">
        <v>1000</v>
      </c>
      <c r="O15" s="13"/>
      <c r="P15" s="13"/>
      <c r="Q15" s="23">
        <f t="shared" si="2"/>
        <v>1000</v>
      </c>
      <c r="R15" s="14"/>
      <c r="S15" s="24">
        <f t="shared" si="3"/>
        <v>14000</v>
      </c>
      <c r="T15" s="23">
        <f t="shared" si="4"/>
        <v>0</v>
      </c>
      <c r="U15" s="23">
        <f t="shared" si="5"/>
        <v>14000</v>
      </c>
      <c r="V15" s="25">
        <f t="shared" si="6"/>
        <v>0</v>
      </c>
      <c r="W15" s="33"/>
      <c r="X15" s="12">
        <v>0</v>
      </c>
      <c r="Y15" s="13"/>
      <c r="Z15" s="14"/>
      <c r="AA15" s="34"/>
      <c r="AB15" s="79">
        <f t="shared" si="7"/>
        <v>14000</v>
      </c>
      <c r="AC15" s="79">
        <f t="shared" si="8"/>
        <v>0</v>
      </c>
      <c r="AE15" s="81">
        <v>34000</v>
      </c>
      <c r="AF15" s="81">
        <v>53971</v>
      </c>
      <c r="AG15" s="75">
        <f t="shared" si="9"/>
        <v>-0.7406014341035001</v>
      </c>
    </row>
    <row r="16" spans="1:33" s="6" customFormat="1" ht="15" customHeight="1" x14ac:dyDescent="0.25">
      <c r="A16" s="52" t="s">
        <v>16</v>
      </c>
      <c r="B16" s="53"/>
      <c r="C16" s="54" t="s">
        <v>17</v>
      </c>
      <c r="D16" s="12">
        <v>385054</v>
      </c>
      <c r="E16" s="13"/>
      <c r="F16" s="13"/>
      <c r="G16" s="23">
        <f t="shared" si="0"/>
        <v>385054</v>
      </c>
      <c r="H16" s="14"/>
      <c r="I16" s="12">
        <v>365700</v>
      </c>
      <c r="J16" s="13"/>
      <c r="K16" s="13"/>
      <c r="L16" s="23">
        <f t="shared" si="1"/>
        <v>365700</v>
      </c>
      <c r="M16" s="14"/>
      <c r="N16" s="12">
        <v>71000</v>
      </c>
      <c r="O16" s="13"/>
      <c r="P16" s="13"/>
      <c r="Q16" s="23">
        <f t="shared" si="2"/>
        <v>71000</v>
      </c>
      <c r="R16" s="14"/>
      <c r="S16" s="24">
        <f t="shared" si="3"/>
        <v>821754</v>
      </c>
      <c r="T16" s="23">
        <f t="shared" si="4"/>
        <v>0</v>
      </c>
      <c r="U16" s="23">
        <f t="shared" si="5"/>
        <v>821754</v>
      </c>
      <c r="V16" s="25">
        <f t="shared" si="6"/>
        <v>0</v>
      </c>
      <c r="W16" s="33"/>
      <c r="X16" s="12">
        <v>0</v>
      </c>
      <c r="Y16" s="13"/>
      <c r="Z16" s="14"/>
      <c r="AA16" s="34"/>
      <c r="AB16" s="79">
        <f t="shared" si="7"/>
        <v>821754</v>
      </c>
      <c r="AC16" s="79">
        <f t="shared" si="8"/>
        <v>0</v>
      </c>
      <c r="AE16" s="81">
        <v>847330</v>
      </c>
      <c r="AF16" s="81">
        <v>712236</v>
      </c>
      <c r="AG16" s="75">
        <f t="shared" si="9"/>
        <v>0.15376644819975405</v>
      </c>
    </row>
    <row r="17" spans="1:35" s="6" customFormat="1" ht="15" customHeight="1" x14ac:dyDescent="0.25">
      <c r="A17" s="52" t="s">
        <v>18</v>
      </c>
      <c r="B17" s="53"/>
      <c r="C17" s="54" t="s">
        <v>19</v>
      </c>
      <c r="D17" s="12">
        <v>1862000</v>
      </c>
      <c r="E17" s="13"/>
      <c r="F17" s="13"/>
      <c r="G17" s="23">
        <f t="shared" si="0"/>
        <v>1862000</v>
      </c>
      <c r="H17" s="14"/>
      <c r="I17" s="12">
        <v>917000</v>
      </c>
      <c r="J17" s="13"/>
      <c r="K17" s="13"/>
      <c r="L17" s="23">
        <f t="shared" si="1"/>
        <v>917000</v>
      </c>
      <c r="M17" s="14"/>
      <c r="N17" s="12">
        <v>65000</v>
      </c>
      <c r="O17" s="13"/>
      <c r="P17" s="13"/>
      <c r="Q17" s="23">
        <f t="shared" si="2"/>
        <v>65000</v>
      </c>
      <c r="R17" s="14"/>
      <c r="S17" s="24">
        <f t="shared" si="3"/>
        <v>2844000</v>
      </c>
      <c r="T17" s="23">
        <f t="shared" si="4"/>
        <v>0</v>
      </c>
      <c r="U17" s="23">
        <f t="shared" si="5"/>
        <v>2844000</v>
      </c>
      <c r="V17" s="25">
        <f t="shared" si="6"/>
        <v>0</v>
      </c>
      <c r="W17" s="33"/>
      <c r="X17" s="12">
        <v>2219856</v>
      </c>
      <c r="Y17" s="13"/>
      <c r="Z17" s="14"/>
      <c r="AA17" s="34"/>
      <c r="AB17" s="79">
        <f t="shared" si="7"/>
        <v>5063856</v>
      </c>
      <c r="AC17" s="79">
        <f t="shared" si="8"/>
        <v>0</v>
      </c>
      <c r="AE17" s="81">
        <v>4858891</v>
      </c>
      <c r="AF17" s="81">
        <v>5150153</v>
      </c>
      <c r="AG17" s="75">
        <f t="shared" si="9"/>
        <v>-1.6756201223536493E-2</v>
      </c>
      <c r="AI17" s="81">
        <v>30550</v>
      </c>
    </row>
    <row r="18" spans="1:35" s="6" customFormat="1" ht="15" customHeight="1" x14ac:dyDescent="0.25">
      <c r="A18" s="52" t="s">
        <v>20</v>
      </c>
      <c r="B18" s="53"/>
      <c r="C18" s="54" t="s">
        <v>21</v>
      </c>
      <c r="D18" s="12">
        <v>630000</v>
      </c>
      <c r="E18" s="13"/>
      <c r="F18" s="13"/>
      <c r="G18" s="23">
        <f t="shared" si="0"/>
        <v>630000</v>
      </c>
      <c r="H18" s="14"/>
      <c r="I18" s="12">
        <v>110000</v>
      </c>
      <c r="J18" s="13"/>
      <c r="K18" s="13"/>
      <c r="L18" s="23">
        <f t="shared" si="1"/>
        <v>110000</v>
      </c>
      <c r="M18" s="14"/>
      <c r="N18" s="12">
        <v>22100</v>
      </c>
      <c r="O18" s="13"/>
      <c r="P18" s="13"/>
      <c r="Q18" s="23">
        <f t="shared" si="2"/>
        <v>22100</v>
      </c>
      <c r="R18" s="14"/>
      <c r="S18" s="24">
        <f t="shared" si="3"/>
        <v>762100</v>
      </c>
      <c r="T18" s="23">
        <f t="shared" si="4"/>
        <v>0</v>
      </c>
      <c r="U18" s="23">
        <f t="shared" si="5"/>
        <v>762100</v>
      </c>
      <c r="V18" s="25">
        <f t="shared" si="6"/>
        <v>0</v>
      </c>
      <c r="W18" s="33"/>
      <c r="X18" s="12">
        <v>750311</v>
      </c>
      <c r="Y18" s="13"/>
      <c r="Z18" s="14"/>
      <c r="AA18" s="34"/>
      <c r="AB18" s="79">
        <f t="shared" si="7"/>
        <v>1512411</v>
      </c>
      <c r="AC18" s="79">
        <f t="shared" si="8"/>
        <v>0</v>
      </c>
      <c r="AE18" s="81">
        <v>1544524</v>
      </c>
      <c r="AF18" s="81">
        <v>1525869</v>
      </c>
      <c r="AG18" s="75">
        <f t="shared" si="9"/>
        <v>-8.8198921401509978E-3</v>
      </c>
      <c r="AI18" s="81">
        <v>16450</v>
      </c>
    </row>
    <row r="19" spans="1:35" s="6" customFormat="1" ht="15" customHeight="1" x14ac:dyDescent="0.25">
      <c r="A19" s="52" t="s">
        <v>22</v>
      </c>
      <c r="B19" s="53"/>
      <c r="C19" s="54" t="s">
        <v>23</v>
      </c>
      <c r="D19" s="12">
        <v>7700</v>
      </c>
      <c r="E19" s="13"/>
      <c r="F19" s="13"/>
      <c r="G19" s="23">
        <f t="shared" si="0"/>
        <v>7700</v>
      </c>
      <c r="H19" s="14"/>
      <c r="I19" s="12">
        <v>11300</v>
      </c>
      <c r="J19" s="13"/>
      <c r="K19" s="13"/>
      <c r="L19" s="23">
        <f t="shared" si="1"/>
        <v>11300</v>
      </c>
      <c r="M19" s="14"/>
      <c r="N19" s="12">
        <v>1000</v>
      </c>
      <c r="O19" s="13"/>
      <c r="P19" s="13"/>
      <c r="Q19" s="23">
        <f t="shared" si="2"/>
        <v>1000</v>
      </c>
      <c r="R19" s="14"/>
      <c r="S19" s="24">
        <f t="shared" si="3"/>
        <v>20000</v>
      </c>
      <c r="T19" s="23">
        <f t="shared" si="4"/>
        <v>0</v>
      </c>
      <c r="U19" s="23">
        <f t="shared" si="5"/>
        <v>20000</v>
      </c>
      <c r="V19" s="25">
        <f t="shared" si="6"/>
        <v>0</v>
      </c>
      <c r="W19" s="33"/>
      <c r="X19" s="12">
        <v>0</v>
      </c>
      <c r="Y19" s="13"/>
      <c r="Z19" s="14"/>
      <c r="AA19" s="34"/>
      <c r="AB19" s="79">
        <f t="shared" si="7"/>
        <v>20000</v>
      </c>
      <c r="AC19" s="79">
        <f t="shared" si="8"/>
        <v>0</v>
      </c>
      <c r="AE19" s="81">
        <v>17978</v>
      </c>
      <c r="AF19" s="81">
        <v>19064</v>
      </c>
      <c r="AG19" s="75">
        <f t="shared" si="9"/>
        <v>4.9097775912715136E-2</v>
      </c>
    </row>
    <row r="20" spans="1:35" s="6" customFormat="1" ht="15" customHeight="1" x14ac:dyDescent="0.25">
      <c r="A20" s="52" t="s">
        <v>24</v>
      </c>
      <c r="B20" s="53"/>
      <c r="C20" s="54" t="s">
        <v>25</v>
      </c>
      <c r="D20" s="12">
        <v>73000</v>
      </c>
      <c r="E20" s="13"/>
      <c r="F20" s="13"/>
      <c r="G20" s="23">
        <f t="shared" si="0"/>
        <v>73000</v>
      </c>
      <c r="H20" s="14"/>
      <c r="I20" s="12">
        <v>123000</v>
      </c>
      <c r="J20" s="13"/>
      <c r="K20" s="13"/>
      <c r="L20" s="23">
        <f t="shared" si="1"/>
        <v>123000</v>
      </c>
      <c r="M20" s="14"/>
      <c r="N20" s="12">
        <v>9700</v>
      </c>
      <c r="O20" s="13"/>
      <c r="P20" s="13"/>
      <c r="Q20" s="23">
        <f t="shared" si="2"/>
        <v>9700</v>
      </c>
      <c r="R20" s="14"/>
      <c r="S20" s="24">
        <f t="shared" si="3"/>
        <v>205700</v>
      </c>
      <c r="T20" s="23">
        <f t="shared" si="4"/>
        <v>0</v>
      </c>
      <c r="U20" s="23">
        <f t="shared" si="5"/>
        <v>205700</v>
      </c>
      <c r="V20" s="25">
        <f t="shared" si="6"/>
        <v>0</v>
      </c>
      <c r="W20" s="33"/>
      <c r="X20" s="12">
        <v>22199</v>
      </c>
      <c r="Y20" s="13"/>
      <c r="Z20" s="14"/>
      <c r="AA20" s="34"/>
      <c r="AB20" s="79">
        <f t="shared" si="7"/>
        <v>227899</v>
      </c>
      <c r="AC20" s="79">
        <f t="shared" si="8"/>
        <v>0</v>
      </c>
      <c r="AE20" s="81">
        <v>160427</v>
      </c>
      <c r="AF20" s="81">
        <v>130960</v>
      </c>
      <c r="AG20" s="75">
        <f t="shared" si="9"/>
        <v>0.74021838729383016</v>
      </c>
    </row>
    <row r="21" spans="1:35" s="6" customFormat="1" ht="15" customHeight="1" x14ac:dyDescent="0.25">
      <c r="A21" s="52" t="s">
        <v>64</v>
      </c>
      <c r="B21" s="53"/>
      <c r="C21" s="54" t="s">
        <v>65</v>
      </c>
      <c r="D21" s="12">
        <v>0</v>
      </c>
      <c r="E21" s="13"/>
      <c r="F21" s="13"/>
      <c r="G21" s="23">
        <f t="shared" si="0"/>
        <v>0</v>
      </c>
      <c r="H21" s="14"/>
      <c r="I21" s="12">
        <v>0</v>
      </c>
      <c r="J21" s="13"/>
      <c r="K21" s="13"/>
      <c r="L21" s="23">
        <f t="shared" si="1"/>
        <v>0</v>
      </c>
      <c r="M21" s="14"/>
      <c r="N21" s="12">
        <v>0</v>
      </c>
      <c r="O21" s="13"/>
      <c r="P21" s="13"/>
      <c r="Q21" s="23">
        <f t="shared" si="2"/>
        <v>0</v>
      </c>
      <c r="R21" s="14"/>
      <c r="S21" s="24">
        <f t="shared" si="3"/>
        <v>0</v>
      </c>
      <c r="T21" s="23">
        <f t="shared" si="4"/>
        <v>0</v>
      </c>
      <c r="U21" s="23">
        <f t="shared" si="5"/>
        <v>0</v>
      </c>
      <c r="V21" s="25">
        <f t="shared" si="6"/>
        <v>0</v>
      </c>
      <c r="W21" s="33"/>
      <c r="X21" s="12">
        <v>0</v>
      </c>
      <c r="Y21" s="13"/>
      <c r="Z21" s="14"/>
      <c r="AA21" s="34"/>
      <c r="AB21" s="79">
        <f t="shared" si="7"/>
        <v>0</v>
      </c>
      <c r="AC21" s="79">
        <f t="shared" si="8"/>
        <v>0</v>
      </c>
      <c r="AE21" s="81">
        <v>0</v>
      </c>
      <c r="AF21" s="81">
        <v>0</v>
      </c>
      <c r="AG21" s="75">
        <v>0</v>
      </c>
    </row>
    <row r="22" spans="1:35" s="6" customFormat="1" ht="15" customHeight="1" x14ac:dyDescent="0.25">
      <c r="A22" s="52" t="s">
        <v>26</v>
      </c>
      <c r="B22" s="53"/>
      <c r="C22" s="54" t="s">
        <v>27</v>
      </c>
      <c r="D22" s="12">
        <v>0</v>
      </c>
      <c r="E22" s="13"/>
      <c r="F22" s="13"/>
      <c r="G22" s="23">
        <f t="shared" si="0"/>
        <v>0</v>
      </c>
      <c r="H22" s="14"/>
      <c r="I22" s="12">
        <v>2000</v>
      </c>
      <c r="J22" s="13"/>
      <c r="K22" s="13"/>
      <c r="L22" s="23">
        <f t="shared" si="1"/>
        <v>2000</v>
      </c>
      <c r="M22" s="14"/>
      <c r="N22" s="12">
        <v>0</v>
      </c>
      <c r="O22" s="13"/>
      <c r="P22" s="13"/>
      <c r="Q22" s="23">
        <f t="shared" si="2"/>
        <v>0</v>
      </c>
      <c r="R22" s="14"/>
      <c r="S22" s="24">
        <f t="shared" si="3"/>
        <v>2000</v>
      </c>
      <c r="T22" s="23">
        <f t="shared" si="4"/>
        <v>0</v>
      </c>
      <c r="U22" s="23">
        <f t="shared" si="5"/>
        <v>2000</v>
      </c>
      <c r="V22" s="25">
        <f t="shared" si="6"/>
        <v>0</v>
      </c>
      <c r="W22" s="33"/>
      <c r="X22" s="12">
        <v>0</v>
      </c>
      <c r="Y22" s="13"/>
      <c r="Z22" s="14"/>
      <c r="AA22" s="34"/>
      <c r="AB22" s="79">
        <f t="shared" si="7"/>
        <v>2000</v>
      </c>
      <c r="AC22" s="79">
        <f t="shared" si="8"/>
        <v>0</v>
      </c>
      <c r="AE22" s="81">
        <v>2000</v>
      </c>
      <c r="AF22" s="81">
        <v>3342</v>
      </c>
      <c r="AG22" s="75">
        <f t="shared" si="9"/>
        <v>-0.40155595451825254</v>
      </c>
    </row>
    <row r="23" spans="1:35" s="6" customFormat="1" ht="15" customHeight="1" x14ac:dyDescent="0.25">
      <c r="A23" s="52" t="s">
        <v>28</v>
      </c>
      <c r="B23" s="53"/>
      <c r="C23" s="54" t="s">
        <v>29</v>
      </c>
      <c r="D23" s="12">
        <v>0</v>
      </c>
      <c r="E23" s="13"/>
      <c r="F23" s="13"/>
      <c r="G23" s="23">
        <f t="shared" si="0"/>
        <v>0</v>
      </c>
      <c r="H23" s="14"/>
      <c r="I23" s="12">
        <v>0</v>
      </c>
      <c r="J23" s="13"/>
      <c r="K23" s="13"/>
      <c r="L23" s="23">
        <f t="shared" si="1"/>
        <v>0</v>
      </c>
      <c r="M23" s="14"/>
      <c r="N23" s="12">
        <v>0</v>
      </c>
      <c r="O23" s="13"/>
      <c r="P23" s="13"/>
      <c r="Q23" s="23">
        <f t="shared" si="2"/>
        <v>0</v>
      </c>
      <c r="R23" s="14"/>
      <c r="S23" s="24">
        <f t="shared" si="3"/>
        <v>0</v>
      </c>
      <c r="T23" s="23">
        <f t="shared" si="4"/>
        <v>0</v>
      </c>
      <c r="U23" s="23">
        <f t="shared" si="5"/>
        <v>0</v>
      </c>
      <c r="V23" s="25">
        <f t="shared" si="6"/>
        <v>0</v>
      </c>
      <c r="W23" s="33"/>
      <c r="X23" s="12">
        <v>0</v>
      </c>
      <c r="Y23" s="13"/>
      <c r="Z23" s="14"/>
      <c r="AA23" s="34"/>
      <c r="AB23" s="79">
        <f t="shared" si="7"/>
        <v>0</v>
      </c>
      <c r="AC23" s="79">
        <f t="shared" si="8"/>
        <v>0</v>
      </c>
      <c r="AE23" s="81">
        <v>0</v>
      </c>
      <c r="AF23" s="81">
        <v>0</v>
      </c>
      <c r="AG23" s="75">
        <v>0</v>
      </c>
    </row>
    <row r="24" spans="1:35" s="6" customFormat="1" ht="15" customHeight="1" x14ac:dyDescent="0.25">
      <c r="A24" s="52" t="s">
        <v>30</v>
      </c>
      <c r="B24" s="53"/>
      <c r="C24" s="54" t="s">
        <v>31</v>
      </c>
      <c r="D24" s="12">
        <v>0</v>
      </c>
      <c r="E24" s="13"/>
      <c r="F24" s="13"/>
      <c r="G24" s="23">
        <f t="shared" si="0"/>
        <v>0</v>
      </c>
      <c r="H24" s="14"/>
      <c r="I24" s="12">
        <v>22000</v>
      </c>
      <c r="J24" s="13"/>
      <c r="K24" s="13"/>
      <c r="L24" s="23">
        <f t="shared" si="1"/>
        <v>22000</v>
      </c>
      <c r="M24" s="14"/>
      <c r="N24" s="12">
        <v>12000</v>
      </c>
      <c r="O24" s="13"/>
      <c r="P24" s="13"/>
      <c r="Q24" s="23">
        <f t="shared" si="2"/>
        <v>12000</v>
      </c>
      <c r="R24" s="14"/>
      <c r="S24" s="24">
        <f t="shared" si="3"/>
        <v>34000</v>
      </c>
      <c r="T24" s="23">
        <f t="shared" si="4"/>
        <v>0</v>
      </c>
      <c r="U24" s="23">
        <f t="shared" si="5"/>
        <v>34000</v>
      </c>
      <c r="V24" s="25">
        <f t="shared" si="6"/>
        <v>0</v>
      </c>
      <c r="W24" s="33"/>
      <c r="X24" s="12">
        <v>0</v>
      </c>
      <c r="Y24" s="13"/>
      <c r="Z24" s="14"/>
      <c r="AA24" s="34"/>
      <c r="AB24" s="79">
        <f t="shared" si="7"/>
        <v>34000</v>
      </c>
      <c r="AC24" s="79">
        <f t="shared" si="8"/>
        <v>0</v>
      </c>
      <c r="AE24" s="81">
        <v>25000</v>
      </c>
      <c r="AF24" s="81">
        <v>22001</v>
      </c>
      <c r="AG24" s="75">
        <f t="shared" si="9"/>
        <v>0.54538430071360389</v>
      </c>
    </row>
    <row r="25" spans="1:35" s="6" customFormat="1" ht="15" customHeight="1" x14ac:dyDescent="0.25">
      <c r="A25" s="52" t="s">
        <v>32</v>
      </c>
      <c r="B25" s="53"/>
      <c r="C25" s="54" t="s">
        <v>33</v>
      </c>
      <c r="D25" s="12">
        <v>56856</v>
      </c>
      <c r="E25" s="13"/>
      <c r="F25" s="13"/>
      <c r="G25" s="23">
        <f t="shared" si="0"/>
        <v>56856</v>
      </c>
      <c r="H25" s="14"/>
      <c r="I25" s="12">
        <v>0</v>
      </c>
      <c r="J25" s="13"/>
      <c r="K25" s="13"/>
      <c r="L25" s="23">
        <f t="shared" si="1"/>
        <v>0</v>
      </c>
      <c r="M25" s="14"/>
      <c r="N25" s="12">
        <v>0</v>
      </c>
      <c r="O25" s="13"/>
      <c r="P25" s="13"/>
      <c r="Q25" s="23">
        <f t="shared" si="2"/>
        <v>0</v>
      </c>
      <c r="R25" s="14"/>
      <c r="S25" s="24">
        <f t="shared" si="3"/>
        <v>56856</v>
      </c>
      <c r="T25" s="23">
        <f t="shared" si="4"/>
        <v>0</v>
      </c>
      <c r="U25" s="23">
        <f t="shared" si="5"/>
        <v>56856</v>
      </c>
      <c r="V25" s="25">
        <f t="shared" si="6"/>
        <v>0</v>
      </c>
      <c r="W25" s="33"/>
      <c r="X25" s="12">
        <v>0</v>
      </c>
      <c r="Y25" s="13"/>
      <c r="Z25" s="14"/>
      <c r="AA25" s="34"/>
      <c r="AB25" s="79">
        <f t="shared" si="7"/>
        <v>56856</v>
      </c>
      <c r="AC25" s="79">
        <f t="shared" si="8"/>
        <v>0</v>
      </c>
      <c r="AE25" s="81">
        <v>18900</v>
      </c>
      <c r="AF25" s="81">
        <v>18900</v>
      </c>
      <c r="AG25" s="75">
        <f t="shared" si="9"/>
        <v>2.0082539682539684</v>
      </c>
    </row>
    <row r="26" spans="1:35" s="6" customFormat="1" ht="15" customHeight="1" x14ac:dyDescent="0.25">
      <c r="A26" s="52" t="s">
        <v>34</v>
      </c>
      <c r="B26" s="53"/>
      <c r="C26" s="54" t="s">
        <v>35</v>
      </c>
      <c r="D26" s="12">
        <v>124000</v>
      </c>
      <c r="E26" s="13"/>
      <c r="F26" s="13"/>
      <c r="G26" s="23">
        <f t="shared" si="0"/>
        <v>124000</v>
      </c>
      <c r="H26" s="14"/>
      <c r="I26" s="12">
        <v>155000</v>
      </c>
      <c r="J26" s="13"/>
      <c r="K26" s="13"/>
      <c r="L26" s="23">
        <f t="shared" si="1"/>
        <v>155000</v>
      </c>
      <c r="M26" s="14"/>
      <c r="N26" s="12">
        <v>25000</v>
      </c>
      <c r="O26" s="13"/>
      <c r="P26" s="13"/>
      <c r="Q26" s="23">
        <f t="shared" si="2"/>
        <v>25000</v>
      </c>
      <c r="R26" s="14"/>
      <c r="S26" s="24">
        <f t="shared" si="3"/>
        <v>304000</v>
      </c>
      <c r="T26" s="23">
        <f t="shared" si="4"/>
        <v>0</v>
      </c>
      <c r="U26" s="23">
        <f t="shared" si="5"/>
        <v>304000</v>
      </c>
      <c r="V26" s="25">
        <f t="shared" si="6"/>
        <v>0</v>
      </c>
      <c r="W26" s="33"/>
      <c r="X26" s="12">
        <v>0</v>
      </c>
      <c r="Y26" s="13"/>
      <c r="Z26" s="14"/>
      <c r="AA26" s="34"/>
      <c r="AB26" s="79">
        <f t="shared" si="7"/>
        <v>304000</v>
      </c>
      <c r="AC26" s="79">
        <f t="shared" si="8"/>
        <v>0</v>
      </c>
      <c r="AE26" s="81">
        <v>290000</v>
      </c>
      <c r="AF26" s="81">
        <v>31742</v>
      </c>
      <c r="AG26" s="75">
        <f t="shared" si="9"/>
        <v>8.5772163064709215</v>
      </c>
    </row>
    <row r="27" spans="1:35" s="6" customFormat="1" ht="15" customHeight="1" x14ac:dyDescent="0.25">
      <c r="A27" s="52" t="s">
        <v>36</v>
      </c>
      <c r="B27" s="53"/>
      <c r="C27" s="54" t="s">
        <v>37</v>
      </c>
      <c r="D27" s="12">
        <v>0</v>
      </c>
      <c r="E27" s="13"/>
      <c r="F27" s="13"/>
      <c r="G27" s="23">
        <f t="shared" si="0"/>
        <v>0</v>
      </c>
      <c r="H27" s="14"/>
      <c r="I27" s="12">
        <v>0</v>
      </c>
      <c r="J27" s="13"/>
      <c r="K27" s="13"/>
      <c r="L27" s="23">
        <f t="shared" si="1"/>
        <v>0</v>
      </c>
      <c r="M27" s="14"/>
      <c r="N27" s="12">
        <v>0</v>
      </c>
      <c r="O27" s="13"/>
      <c r="P27" s="13"/>
      <c r="Q27" s="23">
        <f t="shared" si="2"/>
        <v>0</v>
      </c>
      <c r="R27" s="14"/>
      <c r="S27" s="24">
        <f t="shared" si="3"/>
        <v>0</v>
      </c>
      <c r="T27" s="23">
        <f t="shared" si="4"/>
        <v>0</v>
      </c>
      <c r="U27" s="23">
        <f t="shared" si="5"/>
        <v>0</v>
      </c>
      <c r="V27" s="25">
        <f t="shared" si="6"/>
        <v>0</v>
      </c>
      <c r="W27" s="33"/>
      <c r="X27" s="12">
        <v>0</v>
      </c>
      <c r="Y27" s="13"/>
      <c r="Z27" s="14"/>
      <c r="AA27" s="34"/>
      <c r="AB27" s="79">
        <f t="shared" si="7"/>
        <v>0</v>
      </c>
      <c r="AC27" s="79">
        <f t="shared" si="8"/>
        <v>0</v>
      </c>
      <c r="AE27" s="81">
        <v>0</v>
      </c>
      <c r="AF27" s="81">
        <v>0</v>
      </c>
      <c r="AG27" s="75">
        <v>0</v>
      </c>
    </row>
    <row r="28" spans="1:35" s="6" customFormat="1" ht="15" customHeight="1" x14ac:dyDescent="0.25">
      <c r="A28" s="52" t="s">
        <v>38</v>
      </c>
      <c r="B28" s="53"/>
      <c r="C28" s="54" t="s">
        <v>39</v>
      </c>
      <c r="D28" s="12">
        <v>0</v>
      </c>
      <c r="E28" s="13"/>
      <c r="F28" s="13"/>
      <c r="G28" s="23">
        <f t="shared" si="0"/>
        <v>0</v>
      </c>
      <c r="H28" s="14"/>
      <c r="I28" s="12">
        <v>0</v>
      </c>
      <c r="J28" s="13"/>
      <c r="K28" s="13"/>
      <c r="L28" s="23">
        <f t="shared" si="1"/>
        <v>0</v>
      </c>
      <c r="M28" s="14"/>
      <c r="N28" s="12">
        <v>0</v>
      </c>
      <c r="O28" s="13"/>
      <c r="P28" s="13"/>
      <c r="Q28" s="23">
        <f t="shared" si="2"/>
        <v>0</v>
      </c>
      <c r="R28" s="14"/>
      <c r="S28" s="24">
        <f t="shared" si="3"/>
        <v>0</v>
      </c>
      <c r="T28" s="23">
        <f t="shared" si="4"/>
        <v>0</v>
      </c>
      <c r="U28" s="23">
        <f t="shared" si="5"/>
        <v>0</v>
      </c>
      <c r="V28" s="25">
        <f t="shared" si="6"/>
        <v>0</v>
      </c>
      <c r="W28" s="33"/>
      <c r="X28" s="12">
        <v>0</v>
      </c>
      <c r="Y28" s="13"/>
      <c r="Z28" s="14"/>
      <c r="AA28" s="34"/>
      <c r="AB28" s="79">
        <f t="shared" si="7"/>
        <v>0</v>
      </c>
      <c r="AC28" s="79">
        <f t="shared" si="8"/>
        <v>0</v>
      </c>
      <c r="AE28" s="81">
        <v>0</v>
      </c>
      <c r="AF28" s="81">
        <v>0</v>
      </c>
      <c r="AG28" s="75">
        <v>0</v>
      </c>
    </row>
    <row r="29" spans="1:35" s="6" customFormat="1" ht="15" customHeight="1" x14ac:dyDescent="0.25">
      <c r="A29" s="55" t="s">
        <v>40</v>
      </c>
      <c r="B29" s="56"/>
      <c r="C29" s="57" t="s">
        <v>41</v>
      </c>
      <c r="D29" s="12">
        <v>0</v>
      </c>
      <c r="E29" s="13"/>
      <c r="F29" s="13"/>
      <c r="G29" s="23">
        <f t="shared" si="0"/>
        <v>0</v>
      </c>
      <c r="H29" s="14"/>
      <c r="I29" s="12">
        <v>0</v>
      </c>
      <c r="J29" s="13"/>
      <c r="K29" s="13"/>
      <c r="L29" s="23">
        <f t="shared" si="1"/>
        <v>0</v>
      </c>
      <c r="M29" s="14"/>
      <c r="N29" s="12">
        <v>0</v>
      </c>
      <c r="O29" s="13"/>
      <c r="P29" s="13"/>
      <c r="Q29" s="23">
        <f t="shared" si="2"/>
        <v>0</v>
      </c>
      <c r="R29" s="14"/>
      <c r="S29" s="24">
        <f t="shared" si="3"/>
        <v>0</v>
      </c>
      <c r="T29" s="23">
        <f t="shared" si="4"/>
        <v>0</v>
      </c>
      <c r="U29" s="23">
        <f t="shared" si="5"/>
        <v>0</v>
      </c>
      <c r="V29" s="25">
        <f t="shared" si="6"/>
        <v>0</v>
      </c>
      <c r="W29" s="33"/>
      <c r="X29" s="12">
        <v>0</v>
      </c>
      <c r="Y29" s="13"/>
      <c r="Z29" s="14"/>
      <c r="AA29" s="34"/>
      <c r="AB29" s="79">
        <f t="shared" si="7"/>
        <v>0</v>
      </c>
      <c r="AC29" s="79">
        <f t="shared" si="8"/>
        <v>0</v>
      </c>
      <c r="AE29" s="81">
        <v>0</v>
      </c>
      <c r="AF29" s="81">
        <v>0</v>
      </c>
      <c r="AG29" s="75">
        <v>0</v>
      </c>
    </row>
    <row r="30" spans="1:35" s="6" customFormat="1" ht="15" customHeight="1" x14ac:dyDescent="0.25">
      <c r="A30" s="55" t="s">
        <v>66</v>
      </c>
      <c r="B30" s="56"/>
      <c r="C30" s="57" t="s">
        <v>67</v>
      </c>
      <c r="D30" s="12">
        <v>0</v>
      </c>
      <c r="E30" s="13"/>
      <c r="F30" s="13"/>
      <c r="G30" s="23">
        <f t="shared" si="0"/>
        <v>0</v>
      </c>
      <c r="H30" s="14"/>
      <c r="I30" s="12">
        <v>0</v>
      </c>
      <c r="J30" s="13"/>
      <c r="K30" s="13"/>
      <c r="L30" s="23">
        <f t="shared" si="1"/>
        <v>0</v>
      </c>
      <c r="M30" s="14"/>
      <c r="N30" s="12">
        <v>0</v>
      </c>
      <c r="O30" s="13"/>
      <c r="P30" s="13"/>
      <c r="Q30" s="23">
        <f t="shared" si="2"/>
        <v>0</v>
      </c>
      <c r="R30" s="14"/>
      <c r="S30" s="24">
        <f t="shared" si="3"/>
        <v>0</v>
      </c>
      <c r="T30" s="23">
        <f t="shared" si="4"/>
        <v>0</v>
      </c>
      <c r="U30" s="23">
        <f t="shared" si="5"/>
        <v>0</v>
      </c>
      <c r="V30" s="25">
        <f t="shared" si="6"/>
        <v>0</v>
      </c>
      <c r="W30" s="33"/>
      <c r="X30" s="12">
        <v>0</v>
      </c>
      <c r="Y30" s="13"/>
      <c r="Z30" s="14"/>
      <c r="AA30" s="34"/>
      <c r="AB30" s="79">
        <f t="shared" si="7"/>
        <v>0</v>
      </c>
      <c r="AC30" s="79">
        <f t="shared" si="8"/>
        <v>0</v>
      </c>
      <c r="AE30" s="81">
        <v>0</v>
      </c>
      <c r="AF30" s="81">
        <v>0</v>
      </c>
      <c r="AG30" s="75">
        <v>0</v>
      </c>
    </row>
    <row r="31" spans="1:35" s="6" customFormat="1" ht="15.75" thickBot="1" x14ac:dyDescent="0.3">
      <c r="A31" s="58" t="s">
        <v>42</v>
      </c>
      <c r="B31" s="59"/>
      <c r="C31" s="60"/>
      <c r="D31" s="26">
        <f>SUM(D10:D30)</f>
        <v>3988610</v>
      </c>
      <c r="E31" s="27">
        <f>SUM(E10:E30)</f>
        <v>0</v>
      </c>
      <c r="F31" s="27">
        <f>SUM(F10:F30)</f>
        <v>0</v>
      </c>
      <c r="G31" s="27">
        <f t="shared" ref="G31:N31" si="10">SUM(G10:G30)</f>
        <v>3988610</v>
      </c>
      <c r="H31" s="69">
        <f t="shared" ref="H31:M31" si="11">SUM(H10:H30)</f>
        <v>0</v>
      </c>
      <c r="I31" s="26">
        <f t="shared" si="11"/>
        <v>2293000</v>
      </c>
      <c r="J31" s="27">
        <f t="shared" si="11"/>
        <v>0</v>
      </c>
      <c r="K31" s="27">
        <f t="shared" si="11"/>
        <v>0</v>
      </c>
      <c r="L31" s="27">
        <f t="shared" si="11"/>
        <v>2293000</v>
      </c>
      <c r="M31" s="69">
        <f t="shared" si="11"/>
        <v>0</v>
      </c>
      <c r="N31" s="26">
        <f t="shared" si="10"/>
        <v>630000</v>
      </c>
      <c r="O31" s="27">
        <f t="shared" ref="O31:U31" si="12">SUM(O10:O30)</f>
        <v>0</v>
      </c>
      <c r="P31" s="27">
        <f t="shared" si="12"/>
        <v>0</v>
      </c>
      <c r="Q31" s="27">
        <f t="shared" si="12"/>
        <v>630000</v>
      </c>
      <c r="R31" s="69">
        <f>SUM(R10:R30)</f>
        <v>0</v>
      </c>
      <c r="S31" s="26">
        <f t="shared" si="12"/>
        <v>6911610</v>
      </c>
      <c r="T31" s="27">
        <f t="shared" si="12"/>
        <v>0</v>
      </c>
      <c r="U31" s="27">
        <f t="shared" si="12"/>
        <v>6911610</v>
      </c>
      <c r="V31" s="69">
        <f>SUM(V10:V30)</f>
        <v>0</v>
      </c>
      <c r="W31" s="16"/>
      <c r="X31" s="26">
        <f>SUM(X10:X30)</f>
        <v>2992366</v>
      </c>
      <c r="Y31" s="27">
        <f>SUM(Y10:Y30)</f>
        <v>0</v>
      </c>
      <c r="Z31" s="69">
        <f>SUM(Z10:Z30)</f>
        <v>0</v>
      </c>
      <c r="AA31" s="34"/>
      <c r="AB31" s="28">
        <f>SUM(AB10:AB30)</f>
        <v>9903976</v>
      </c>
      <c r="AC31" s="28">
        <f>SUM(AC10:AC30)</f>
        <v>0</v>
      </c>
      <c r="AE31" s="82">
        <f>SUM(AE10:AE30)</f>
        <v>10019150</v>
      </c>
      <c r="AF31" s="82">
        <v>9438454</v>
      </c>
      <c r="AG31" s="78">
        <f t="shared" si="9"/>
        <v>4.9321848684117153E-2</v>
      </c>
    </row>
    <row r="32" spans="1:35" s="6" customFormat="1" x14ac:dyDescent="0.25">
      <c r="A32" s="32"/>
      <c r="B32" s="32"/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16"/>
      <c r="T32" s="16"/>
      <c r="U32" s="16"/>
      <c r="V32" s="16"/>
      <c r="W32" s="33"/>
      <c r="X32" s="33"/>
      <c r="Y32" s="33"/>
      <c r="Z32" s="33"/>
      <c r="AA32" s="34"/>
    </row>
    <row r="33" spans="1:35" s="6" customFormat="1" ht="15.75" thickBot="1" x14ac:dyDescent="0.3">
      <c r="A33" s="7" t="s">
        <v>43</v>
      </c>
      <c r="B33" s="32"/>
      <c r="C33" s="32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17"/>
      <c r="T33" s="17"/>
      <c r="U33" s="17"/>
      <c r="V33" s="17"/>
      <c r="W33" s="33"/>
      <c r="X33" s="38"/>
      <c r="Y33" s="38"/>
      <c r="Z33" s="38"/>
      <c r="AA33" s="34"/>
    </row>
    <row r="34" spans="1:35" s="6" customFormat="1" ht="15.75" thickBot="1" x14ac:dyDescent="0.25">
      <c r="A34" s="39" t="s">
        <v>1</v>
      </c>
      <c r="B34" s="39" t="s">
        <v>2</v>
      </c>
      <c r="C34" s="39" t="s">
        <v>3</v>
      </c>
      <c r="D34" s="102" t="s">
        <v>87</v>
      </c>
      <c r="E34" s="103"/>
      <c r="F34" s="103"/>
      <c r="G34" s="103"/>
      <c r="H34" s="104"/>
      <c r="I34" s="91" t="s">
        <v>88</v>
      </c>
      <c r="J34" s="92"/>
      <c r="K34" s="92"/>
      <c r="L34" s="92"/>
      <c r="M34" s="93"/>
      <c r="N34" s="111" t="s">
        <v>86</v>
      </c>
      <c r="O34" s="112"/>
      <c r="P34" s="112"/>
      <c r="Q34" s="112"/>
      <c r="R34" s="113"/>
      <c r="S34" s="114" t="s">
        <v>83</v>
      </c>
      <c r="T34" s="115"/>
      <c r="U34" s="115"/>
      <c r="V34" s="116"/>
      <c r="W34" s="33"/>
      <c r="X34" s="105" t="s">
        <v>76</v>
      </c>
      <c r="Y34" s="106"/>
      <c r="Z34" s="107"/>
      <c r="AA34" s="34"/>
      <c r="AB34" s="36"/>
      <c r="AC34" s="3"/>
    </row>
    <row r="35" spans="1:35" s="6" customFormat="1" ht="15" customHeight="1" thickBot="1" x14ac:dyDescent="0.3">
      <c r="A35" s="61"/>
      <c r="B35" s="62"/>
      <c r="C35" s="63"/>
      <c r="D35" s="94"/>
      <c r="E35" s="95"/>
      <c r="F35" s="95"/>
      <c r="G35" s="95"/>
      <c r="H35" s="96"/>
      <c r="I35" s="94"/>
      <c r="J35" s="95"/>
      <c r="K35" s="95"/>
      <c r="L35" s="95"/>
      <c r="M35" s="96"/>
      <c r="N35" s="94"/>
      <c r="O35" s="95"/>
      <c r="P35" s="95"/>
      <c r="Q35" s="95"/>
      <c r="R35" s="96"/>
      <c r="S35" s="117"/>
      <c r="T35" s="118"/>
      <c r="U35" s="118"/>
      <c r="V35" s="119"/>
      <c r="W35" s="33"/>
      <c r="X35" s="108"/>
      <c r="Y35" s="109"/>
      <c r="Z35" s="110"/>
      <c r="AA35" s="34"/>
    </row>
    <row r="36" spans="1:35" s="15" customFormat="1" ht="15" customHeight="1" thickBot="1" x14ac:dyDescent="0.25">
      <c r="A36" s="64"/>
      <c r="B36" s="65"/>
      <c r="C36" s="66"/>
      <c r="D36" s="72" t="s">
        <v>78</v>
      </c>
      <c r="E36" s="46" t="s">
        <v>69</v>
      </c>
      <c r="F36" s="46" t="s">
        <v>70</v>
      </c>
      <c r="G36" s="46" t="s">
        <v>79</v>
      </c>
      <c r="H36" s="73" t="s">
        <v>101</v>
      </c>
      <c r="I36" s="72" t="s">
        <v>78</v>
      </c>
      <c r="J36" s="46" t="s">
        <v>69</v>
      </c>
      <c r="K36" s="46" t="s">
        <v>70</v>
      </c>
      <c r="L36" s="46" t="s">
        <v>79</v>
      </c>
      <c r="M36" s="73" t="s">
        <v>101</v>
      </c>
      <c r="N36" s="72" t="s">
        <v>78</v>
      </c>
      <c r="O36" s="46" t="s">
        <v>69</v>
      </c>
      <c r="P36" s="46" t="s">
        <v>70</v>
      </c>
      <c r="Q36" s="46" t="s">
        <v>79</v>
      </c>
      <c r="R36" s="74" t="s">
        <v>101</v>
      </c>
      <c r="S36" s="18" t="s">
        <v>78</v>
      </c>
      <c r="T36" s="18" t="s">
        <v>82</v>
      </c>
      <c r="U36" s="18" t="s">
        <v>79</v>
      </c>
      <c r="V36" s="19" t="s">
        <v>102</v>
      </c>
      <c r="W36" s="47"/>
      <c r="X36" s="72" t="s">
        <v>78</v>
      </c>
      <c r="Y36" s="46" t="s">
        <v>89</v>
      </c>
      <c r="Z36" s="73" t="s">
        <v>101</v>
      </c>
      <c r="AA36" s="48"/>
      <c r="AB36" s="77" t="s">
        <v>111</v>
      </c>
      <c r="AC36" s="77" t="s">
        <v>112</v>
      </c>
      <c r="AD36" s="76"/>
      <c r="AE36" s="77" t="s">
        <v>113</v>
      </c>
      <c r="AF36" s="77" t="s">
        <v>114</v>
      </c>
      <c r="AG36" s="80" t="s">
        <v>115</v>
      </c>
    </row>
    <row r="37" spans="1:35" s="6" customFormat="1" ht="15" customHeight="1" x14ac:dyDescent="0.25">
      <c r="A37" s="49" t="s">
        <v>44</v>
      </c>
      <c r="B37" s="50"/>
      <c r="C37" s="51" t="s">
        <v>45</v>
      </c>
      <c r="D37" s="8"/>
      <c r="E37" s="9"/>
      <c r="F37" s="9"/>
      <c r="G37" s="21">
        <f t="shared" ref="G37:G45" si="13">SUM(D37:F37)</f>
        <v>0</v>
      </c>
      <c r="H37" s="10"/>
      <c r="I37" s="8">
        <v>2293000</v>
      </c>
      <c r="J37" s="9"/>
      <c r="K37" s="9"/>
      <c r="L37" s="21">
        <f>SUM(I37:K37)</f>
        <v>2293000</v>
      </c>
      <c r="M37" s="10"/>
      <c r="N37" s="8"/>
      <c r="O37" s="9"/>
      <c r="P37" s="9"/>
      <c r="Q37" s="21">
        <f>SUM(N37:P37)</f>
        <v>0</v>
      </c>
      <c r="R37" s="10"/>
      <c r="S37" s="20">
        <f t="shared" ref="S37:S45" si="14">SUM(D37+I37+N37)</f>
        <v>2293000</v>
      </c>
      <c r="T37" s="21">
        <f t="shared" ref="T37:T45" si="15">SUM(E37+F37+J37+K37+O37+P37)</f>
        <v>0</v>
      </c>
      <c r="U37" s="21">
        <f>SUM(G37+L37+Q37)</f>
        <v>2293000</v>
      </c>
      <c r="V37" s="22">
        <f>SUM(H37+M37+R37)</f>
        <v>0</v>
      </c>
      <c r="W37" s="33"/>
      <c r="X37" s="8"/>
      <c r="Y37" s="9"/>
      <c r="Z37" s="10"/>
      <c r="AA37" s="34"/>
      <c r="AB37" s="79">
        <f>SUM(U37+X37+Y37)</f>
        <v>2293000</v>
      </c>
      <c r="AC37" s="79">
        <f t="shared" ref="AC37:AC45" si="16">SUM(H37+M37+R37)</f>
        <v>0</v>
      </c>
      <c r="AE37" s="81">
        <v>2158601</v>
      </c>
      <c r="AF37" s="81">
        <v>2275995</v>
      </c>
      <c r="AG37" s="75">
        <f t="shared" ref="AG37:AG46" si="17">(AB37/AF37)-100%</f>
        <v>7.4714575383514337E-3</v>
      </c>
    </row>
    <row r="38" spans="1:35" s="6" customFormat="1" ht="15" customHeight="1" x14ac:dyDescent="0.25">
      <c r="A38" s="52" t="s">
        <v>46</v>
      </c>
      <c r="B38" s="53"/>
      <c r="C38" s="54" t="s">
        <v>47</v>
      </c>
      <c r="D38" s="12"/>
      <c r="E38" s="13"/>
      <c r="F38" s="13"/>
      <c r="G38" s="23">
        <f t="shared" si="13"/>
        <v>0</v>
      </c>
      <c r="H38" s="14"/>
      <c r="I38" s="12"/>
      <c r="J38" s="13"/>
      <c r="K38" s="13"/>
      <c r="L38" s="23">
        <f t="shared" ref="L38:L45" si="18">SUM(I38:K38)</f>
        <v>0</v>
      </c>
      <c r="M38" s="14"/>
      <c r="N38" s="12">
        <v>630000</v>
      </c>
      <c r="O38" s="13"/>
      <c r="P38" s="13"/>
      <c r="Q38" s="23">
        <f t="shared" ref="Q38:Q45" si="19">SUM(N38:P38)</f>
        <v>630000</v>
      </c>
      <c r="R38" s="14"/>
      <c r="S38" s="24">
        <f t="shared" si="14"/>
        <v>630000</v>
      </c>
      <c r="T38" s="23">
        <f t="shared" si="15"/>
        <v>0</v>
      </c>
      <c r="U38" s="23">
        <f t="shared" ref="U38:U45" si="20">SUM(G38+L38+Q38)</f>
        <v>630000</v>
      </c>
      <c r="V38" s="25">
        <f t="shared" ref="V38:V45" si="21">SUM(H38+M38+R38)</f>
        <v>0</v>
      </c>
      <c r="W38" s="33"/>
      <c r="X38" s="12"/>
      <c r="Y38" s="13"/>
      <c r="Z38" s="14"/>
      <c r="AA38" s="34"/>
      <c r="AB38" s="79">
        <f t="shared" ref="AB38:AB45" si="22">SUM(U38+X38+Y38)</f>
        <v>630000</v>
      </c>
      <c r="AC38" s="79">
        <f t="shared" si="16"/>
        <v>0</v>
      </c>
      <c r="AE38" s="81">
        <v>589702</v>
      </c>
      <c r="AF38" s="81">
        <v>700900</v>
      </c>
      <c r="AG38" s="75">
        <f t="shared" si="17"/>
        <v>-0.10115565701241258</v>
      </c>
    </row>
    <row r="39" spans="1:35" s="6" customFormat="1" ht="15" customHeight="1" x14ac:dyDescent="0.25">
      <c r="A39" s="52" t="s">
        <v>48</v>
      </c>
      <c r="B39" s="53"/>
      <c r="C39" s="54" t="s">
        <v>49</v>
      </c>
      <c r="D39" s="12"/>
      <c r="E39" s="13"/>
      <c r="F39" s="13"/>
      <c r="G39" s="23">
        <f t="shared" si="13"/>
        <v>0</v>
      </c>
      <c r="H39" s="14"/>
      <c r="I39" s="12"/>
      <c r="J39" s="13"/>
      <c r="K39" s="13"/>
      <c r="L39" s="23">
        <f t="shared" si="18"/>
        <v>0</v>
      </c>
      <c r="M39" s="14"/>
      <c r="N39" s="12"/>
      <c r="O39" s="13"/>
      <c r="P39" s="13"/>
      <c r="Q39" s="23">
        <f t="shared" si="19"/>
        <v>0</v>
      </c>
      <c r="R39" s="14"/>
      <c r="S39" s="24">
        <f t="shared" si="14"/>
        <v>0</v>
      </c>
      <c r="T39" s="23">
        <f t="shared" si="15"/>
        <v>0</v>
      </c>
      <c r="U39" s="23">
        <f t="shared" si="20"/>
        <v>0</v>
      </c>
      <c r="V39" s="25">
        <f t="shared" si="21"/>
        <v>0</v>
      </c>
      <c r="W39" s="33"/>
      <c r="X39" s="12"/>
      <c r="Y39" s="13"/>
      <c r="Z39" s="14"/>
      <c r="AA39" s="34"/>
      <c r="AB39" s="79">
        <f t="shared" si="22"/>
        <v>0</v>
      </c>
      <c r="AC39" s="79">
        <f t="shared" si="16"/>
        <v>0</v>
      </c>
      <c r="AE39" s="81">
        <v>0</v>
      </c>
      <c r="AF39" s="81">
        <v>0</v>
      </c>
      <c r="AG39" s="75">
        <v>0</v>
      </c>
    </row>
    <row r="40" spans="1:35" s="6" customFormat="1" ht="15" customHeight="1" x14ac:dyDescent="0.25">
      <c r="A40" s="52" t="s">
        <v>50</v>
      </c>
      <c r="B40" s="53"/>
      <c r="C40" s="54" t="s">
        <v>51</v>
      </c>
      <c r="D40" s="12"/>
      <c r="E40" s="13"/>
      <c r="F40" s="13"/>
      <c r="G40" s="23">
        <f t="shared" si="13"/>
        <v>0</v>
      </c>
      <c r="H40" s="14"/>
      <c r="I40" s="12"/>
      <c r="J40" s="13"/>
      <c r="K40" s="13"/>
      <c r="L40" s="23">
        <f t="shared" si="18"/>
        <v>0</v>
      </c>
      <c r="M40" s="14"/>
      <c r="N40" s="12"/>
      <c r="O40" s="13"/>
      <c r="P40" s="13"/>
      <c r="Q40" s="23">
        <f t="shared" si="19"/>
        <v>0</v>
      </c>
      <c r="R40" s="14"/>
      <c r="S40" s="24">
        <f t="shared" si="14"/>
        <v>0</v>
      </c>
      <c r="T40" s="23">
        <f t="shared" si="15"/>
        <v>0</v>
      </c>
      <c r="U40" s="23">
        <f t="shared" si="20"/>
        <v>0</v>
      </c>
      <c r="V40" s="25">
        <f t="shared" si="21"/>
        <v>0</v>
      </c>
      <c r="W40" s="33"/>
      <c r="X40" s="12"/>
      <c r="Y40" s="13"/>
      <c r="Z40" s="14"/>
      <c r="AA40" s="34"/>
      <c r="AB40" s="79">
        <f t="shared" si="22"/>
        <v>0</v>
      </c>
      <c r="AC40" s="79">
        <f t="shared" si="16"/>
        <v>0</v>
      </c>
      <c r="AE40" s="81">
        <v>0</v>
      </c>
      <c r="AF40" s="81">
        <v>0</v>
      </c>
      <c r="AG40" s="75">
        <v>0</v>
      </c>
    </row>
    <row r="41" spans="1:35" s="6" customFormat="1" ht="15" customHeight="1" x14ac:dyDescent="0.25">
      <c r="A41" s="52" t="s">
        <v>52</v>
      </c>
      <c r="B41" s="53"/>
      <c r="C41" s="54" t="s">
        <v>53</v>
      </c>
      <c r="D41" s="12"/>
      <c r="E41" s="13"/>
      <c r="F41" s="13"/>
      <c r="G41" s="23">
        <f t="shared" si="13"/>
        <v>0</v>
      </c>
      <c r="H41" s="14"/>
      <c r="I41" s="12"/>
      <c r="J41" s="13"/>
      <c r="K41" s="13"/>
      <c r="L41" s="23">
        <f t="shared" si="18"/>
        <v>0</v>
      </c>
      <c r="M41" s="14"/>
      <c r="N41" s="12"/>
      <c r="O41" s="13"/>
      <c r="P41" s="13"/>
      <c r="Q41" s="23">
        <f t="shared" si="19"/>
        <v>0</v>
      </c>
      <c r="R41" s="14"/>
      <c r="S41" s="24">
        <f t="shared" si="14"/>
        <v>0</v>
      </c>
      <c r="T41" s="23">
        <f t="shared" si="15"/>
        <v>0</v>
      </c>
      <c r="U41" s="23">
        <f t="shared" si="20"/>
        <v>0</v>
      </c>
      <c r="V41" s="25">
        <f t="shared" si="21"/>
        <v>0</v>
      </c>
      <c r="W41" s="33"/>
      <c r="X41" s="12"/>
      <c r="Y41" s="13"/>
      <c r="Z41" s="14"/>
      <c r="AA41" s="34"/>
      <c r="AB41" s="79">
        <f t="shared" si="22"/>
        <v>0</v>
      </c>
      <c r="AC41" s="79">
        <f t="shared" si="16"/>
        <v>0</v>
      </c>
      <c r="AE41" s="81">
        <v>0</v>
      </c>
      <c r="AF41" s="81">
        <v>109511</v>
      </c>
      <c r="AG41" s="75">
        <f t="shared" si="17"/>
        <v>-1</v>
      </c>
    </row>
    <row r="42" spans="1:35" s="6" customFormat="1" ht="15" customHeight="1" x14ac:dyDescent="0.25">
      <c r="A42" s="52" t="s">
        <v>54</v>
      </c>
      <c r="B42" s="53"/>
      <c r="C42" s="54" t="s">
        <v>55</v>
      </c>
      <c r="D42" s="12"/>
      <c r="E42" s="13"/>
      <c r="F42" s="13"/>
      <c r="G42" s="23">
        <f t="shared" si="13"/>
        <v>0</v>
      </c>
      <c r="H42" s="14"/>
      <c r="I42" s="12"/>
      <c r="J42" s="13"/>
      <c r="K42" s="13"/>
      <c r="L42" s="23">
        <f t="shared" si="18"/>
        <v>0</v>
      </c>
      <c r="M42" s="14"/>
      <c r="N42" s="12"/>
      <c r="O42" s="13"/>
      <c r="P42" s="13"/>
      <c r="Q42" s="23">
        <f t="shared" si="19"/>
        <v>0</v>
      </c>
      <c r="R42" s="14"/>
      <c r="S42" s="24">
        <f t="shared" si="14"/>
        <v>0</v>
      </c>
      <c r="T42" s="23">
        <f t="shared" si="15"/>
        <v>0</v>
      </c>
      <c r="U42" s="23">
        <f t="shared" si="20"/>
        <v>0</v>
      </c>
      <c r="V42" s="25">
        <f t="shared" si="21"/>
        <v>0</v>
      </c>
      <c r="W42" s="33"/>
      <c r="X42" s="12"/>
      <c r="Y42" s="13"/>
      <c r="Z42" s="14"/>
      <c r="AA42" s="34"/>
      <c r="AB42" s="79">
        <f t="shared" si="22"/>
        <v>0</v>
      </c>
      <c r="AC42" s="79">
        <f t="shared" si="16"/>
        <v>0</v>
      </c>
      <c r="AE42" s="81">
        <v>0</v>
      </c>
      <c r="AF42" s="81">
        <v>27079</v>
      </c>
      <c r="AG42" s="75">
        <f t="shared" si="17"/>
        <v>-1</v>
      </c>
    </row>
    <row r="43" spans="1:35" s="6" customFormat="1" ht="15" customHeight="1" x14ac:dyDescent="0.25">
      <c r="A43" s="52" t="s">
        <v>56</v>
      </c>
      <c r="B43" s="53"/>
      <c r="C43" s="54" t="s">
        <v>57</v>
      </c>
      <c r="D43" s="12"/>
      <c r="E43" s="13"/>
      <c r="F43" s="13"/>
      <c r="G43" s="23">
        <f t="shared" si="13"/>
        <v>0</v>
      </c>
      <c r="H43" s="14"/>
      <c r="I43" s="12"/>
      <c r="J43" s="13"/>
      <c r="K43" s="13"/>
      <c r="L43" s="23">
        <f t="shared" si="18"/>
        <v>0</v>
      </c>
      <c r="M43" s="14"/>
      <c r="N43" s="12"/>
      <c r="O43" s="13"/>
      <c r="P43" s="13"/>
      <c r="Q43" s="23">
        <f t="shared" si="19"/>
        <v>0</v>
      </c>
      <c r="R43" s="14"/>
      <c r="S43" s="24">
        <f t="shared" si="14"/>
        <v>0</v>
      </c>
      <c r="T43" s="23">
        <f t="shared" si="15"/>
        <v>0</v>
      </c>
      <c r="U43" s="23">
        <f t="shared" si="20"/>
        <v>0</v>
      </c>
      <c r="V43" s="25">
        <f t="shared" si="21"/>
        <v>0</v>
      </c>
      <c r="W43" s="33"/>
      <c r="X43" s="12"/>
      <c r="Y43" s="13"/>
      <c r="Z43" s="14"/>
      <c r="AA43" s="34"/>
      <c r="AB43" s="79">
        <f t="shared" si="22"/>
        <v>0</v>
      </c>
      <c r="AC43" s="79">
        <f t="shared" si="16"/>
        <v>0</v>
      </c>
      <c r="AE43" s="81">
        <v>0</v>
      </c>
      <c r="AF43" s="81">
        <v>0</v>
      </c>
      <c r="AG43" s="75">
        <v>0</v>
      </c>
    </row>
    <row r="44" spans="1:35" s="6" customFormat="1" ht="15" customHeight="1" x14ac:dyDescent="0.25">
      <c r="A44" s="52" t="s">
        <v>58</v>
      </c>
      <c r="B44" s="53"/>
      <c r="C44" s="54" t="s">
        <v>59</v>
      </c>
      <c r="D44" s="12"/>
      <c r="E44" s="13"/>
      <c r="F44" s="13"/>
      <c r="G44" s="23">
        <f t="shared" si="13"/>
        <v>0</v>
      </c>
      <c r="H44" s="14"/>
      <c r="I44" s="12"/>
      <c r="J44" s="13"/>
      <c r="K44" s="13"/>
      <c r="L44" s="23">
        <f t="shared" si="18"/>
        <v>0</v>
      </c>
      <c r="M44" s="14"/>
      <c r="N44" s="12"/>
      <c r="O44" s="13"/>
      <c r="P44" s="13"/>
      <c r="Q44" s="23">
        <f t="shared" si="19"/>
        <v>0</v>
      </c>
      <c r="R44" s="14"/>
      <c r="S44" s="24">
        <f t="shared" si="14"/>
        <v>0</v>
      </c>
      <c r="T44" s="23">
        <f t="shared" si="15"/>
        <v>0</v>
      </c>
      <c r="U44" s="23">
        <f t="shared" si="20"/>
        <v>0</v>
      </c>
      <c r="V44" s="25">
        <f t="shared" si="21"/>
        <v>0</v>
      </c>
      <c r="W44" s="33"/>
      <c r="X44" s="12"/>
      <c r="Y44" s="13"/>
      <c r="Z44" s="14"/>
      <c r="AA44" s="34"/>
      <c r="AB44" s="79">
        <f t="shared" si="22"/>
        <v>0</v>
      </c>
      <c r="AC44" s="79">
        <f t="shared" si="16"/>
        <v>0</v>
      </c>
      <c r="AE44" s="81">
        <v>0</v>
      </c>
      <c r="AF44" s="81">
        <v>0</v>
      </c>
      <c r="AG44" s="75">
        <v>0</v>
      </c>
    </row>
    <row r="45" spans="1:35" s="6" customFormat="1" ht="15" customHeight="1" x14ac:dyDescent="0.25">
      <c r="A45" s="52" t="s">
        <v>60</v>
      </c>
      <c r="B45" s="53"/>
      <c r="C45" s="54" t="s">
        <v>61</v>
      </c>
      <c r="D45" s="12">
        <v>3988610</v>
      </c>
      <c r="E45" s="13"/>
      <c r="F45" s="13"/>
      <c r="G45" s="23">
        <f t="shared" si="13"/>
        <v>3988610</v>
      </c>
      <c r="H45" s="14"/>
      <c r="I45" s="12"/>
      <c r="J45" s="13"/>
      <c r="K45" s="13"/>
      <c r="L45" s="23">
        <f t="shared" si="18"/>
        <v>0</v>
      </c>
      <c r="M45" s="14"/>
      <c r="N45" s="12"/>
      <c r="O45" s="13"/>
      <c r="P45" s="13"/>
      <c r="Q45" s="23">
        <f t="shared" si="19"/>
        <v>0</v>
      </c>
      <c r="R45" s="14"/>
      <c r="S45" s="24">
        <f t="shared" si="14"/>
        <v>3988610</v>
      </c>
      <c r="T45" s="23">
        <f t="shared" si="15"/>
        <v>0</v>
      </c>
      <c r="U45" s="23">
        <f t="shared" si="20"/>
        <v>3988610</v>
      </c>
      <c r="V45" s="25">
        <f t="shared" si="21"/>
        <v>0</v>
      </c>
      <c r="W45" s="33"/>
      <c r="X45" s="12">
        <v>2992366</v>
      </c>
      <c r="Y45" s="13"/>
      <c r="Z45" s="14"/>
      <c r="AA45" s="34"/>
      <c r="AB45" s="79">
        <f t="shared" si="22"/>
        <v>6980976</v>
      </c>
      <c r="AC45" s="79">
        <f t="shared" si="16"/>
        <v>0</v>
      </c>
      <c r="AE45" s="81">
        <v>7270847</v>
      </c>
      <c r="AF45" s="81">
        <v>7449838</v>
      </c>
      <c r="AG45" s="75">
        <f t="shared" si="17"/>
        <v>-6.2935865182571771E-2</v>
      </c>
      <c r="AI45" s="81">
        <v>47000</v>
      </c>
    </row>
    <row r="46" spans="1:35" s="6" customFormat="1" ht="15.75" thickBot="1" x14ac:dyDescent="0.3">
      <c r="A46" s="58" t="s">
        <v>62</v>
      </c>
      <c r="B46" s="59"/>
      <c r="C46" s="60"/>
      <c r="D46" s="26">
        <f t="shared" ref="D46:U46" si="23">SUM(D37:D45)</f>
        <v>3988610</v>
      </c>
      <c r="E46" s="27">
        <f t="shared" si="23"/>
        <v>0</v>
      </c>
      <c r="F46" s="27">
        <f t="shared" si="23"/>
        <v>0</v>
      </c>
      <c r="G46" s="27">
        <f t="shared" si="23"/>
        <v>3988610</v>
      </c>
      <c r="H46" s="69">
        <f>SUM(H37:H45)</f>
        <v>0</v>
      </c>
      <c r="I46" s="26">
        <f t="shared" si="23"/>
        <v>2293000</v>
      </c>
      <c r="J46" s="27">
        <f t="shared" si="23"/>
        <v>0</v>
      </c>
      <c r="K46" s="27">
        <f t="shared" si="23"/>
        <v>0</v>
      </c>
      <c r="L46" s="27">
        <f t="shared" si="23"/>
        <v>2293000</v>
      </c>
      <c r="M46" s="69">
        <f>SUM(M37:M45)</f>
        <v>0</v>
      </c>
      <c r="N46" s="26">
        <f t="shared" si="23"/>
        <v>630000</v>
      </c>
      <c r="O46" s="27">
        <f t="shared" si="23"/>
        <v>0</v>
      </c>
      <c r="P46" s="27">
        <f t="shared" si="23"/>
        <v>0</v>
      </c>
      <c r="Q46" s="27">
        <f t="shared" si="23"/>
        <v>630000</v>
      </c>
      <c r="R46" s="69">
        <f>SUM(R37:R45)</f>
        <v>0</v>
      </c>
      <c r="S46" s="26">
        <f t="shared" si="23"/>
        <v>6911610</v>
      </c>
      <c r="T46" s="29">
        <f>SUM(T37:T45)</f>
        <v>0</v>
      </c>
      <c r="U46" s="27">
        <f t="shared" si="23"/>
        <v>6911610</v>
      </c>
      <c r="V46" s="69">
        <f>SUM(V37:V45)</f>
        <v>0</v>
      </c>
      <c r="W46" s="16"/>
      <c r="X46" s="26">
        <f>SUM(X37:X45)</f>
        <v>2992366</v>
      </c>
      <c r="Y46" s="27">
        <f>SUM(Y37:Y45)</f>
        <v>0</v>
      </c>
      <c r="Z46" s="69">
        <f>SUM(Z37,Z45)</f>
        <v>0</v>
      </c>
      <c r="AA46" s="34"/>
      <c r="AB46" s="28">
        <f>SUM(U46+X46+Y46)</f>
        <v>9903976</v>
      </c>
      <c r="AC46" s="28">
        <f>SUM(AC37:AC45)</f>
        <v>0</v>
      </c>
      <c r="AE46" s="82">
        <f>SUM(AE37:AE45)</f>
        <v>10019150</v>
      </c>
      <c r="AF46" s="82">
        <v>10563323</v>
      </c>
      <c r="AG46" s="78">
        <f t="shared" si="17"/>
        <v>-6.2418521141500594E-2</v>
      </c>
    </row>
    <row r="47" spans="1:35" s="6" customFormat="1" ht="15" thickBot="1" x14ac:dyDescent="0.3">
      <c r="A47" s="32"/>
      <c r="B47" s="32"/>
      <c r="C47" s="32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16"/>
      <c r="T47" s="16"/>
      <c r="U47" s="16"/>
      <c r="V47" s="16"/>
      <c r="W47" s="33"/>
      <c r="X47" s="33"/>
      <c r="Y47" s="33"/>
      <c r="Z47" s="33"/>
      <c r="AA47" s="34"/>
    </row>
    <row r="48" spans="1:35" s="6" customFormat="1" ht="15.75" thickBot="1" x14ac:dyDescent="0.3">
      <c r="A48" s="67" t="s">
        <v>63</v>
      </c>
      <c r="B48" s="68"/>
      <c r="C48" s="68"/>
      <c r="D48" s="30">
        <f>D46-D31</f>
        <v>0</v>
      </c>
      <c r="E48" s="30">
        <f t="shared" ref="E48:H48" si="24">E46-E31</f>
        <v>0</v>
      </c>
      <c r="F48" s="30">
        <f t="shared" si="24"/>
        <v>0</v>
      </c>
      <c r="G48" s="30">
        <f t="shared" si="24"/>
        <v>0</v>
      </c>
      <c r="H48" s="30">
        <f t="shared" si="24"/>
        <v>0</v>
      </c>
      <c r="I48" s="30">
        <f>I46-I31</f>
        <v>0</v>
      </c>
      <c r="J48" s="30">
        <f t="shared" ref="J48:M48" si="25">J46-J31</f>
        <v>0</v>
      </c>
      <c r="K48" s="30">
        <f t="shared" si="25"/>
        <v>0</v>
      </c>
      <c r="L48" s="30">
        <f t="shared" si="25"/>
        <v>0</v>
      </c>
      <c r="M48" s="30">
        <f t="shared" si="25"/>
        <v>0</v>
      </c>
      <c r="N48" s="30">
        <f>N46-N31</f>
        <v>0</v>
      </c>
      <c r="O48" s="30">
        <f t="shared" ref="O48:Q48" si="26">O46-O31</f>
        <v>0</v>
      </c>
      <c r="P48" s="30">
        <f t="shared" si="26"/>
        <v>0</v>
      </c>
      <c r="Q48" s="30">
        <f t="shared" si="26"/>
        <v>0</v>
      </c>
      <c r="R48" s="30">
        <f>SUM(R46-R31)</f>
        <v>0</v>
      </c>
      <c r="S48" s="30">
        <f>+S46-S31</f>
        <v>0</v>
      </c>
      <c r="T48" s="30">
        <f t="shared" ref="T48:V48" si="27">+T46-T31</f>
        <v>0</v>
      </c>
      <c r="U48" s="30">
        <f t="shared" si="27"/>
        <v>0</v>
      </c>
      <c r="V48" s="30">
        <f t="shared" si="27"/>
        <v>0</v>
      </c>
      <c r="W48" s="16"/>
      <c r="X48" s="70">
        <f>X46-X31</f>
        <v>0</v>
      </c>
      <c r="Y48" s="30">
        <f>Y46-Y31</f>
        <v>0</v>
      </c>
      <c r="Z48" s="30">
        <f>SUM(Z46-Z31)</f>
        <v>0</v>
      </c>
      <c r="AA48" s="34"/>
      <c r="AB48" s="31">
        <f>SUM(AB46-AB31)</f>
        <v>0</v>
      </c>
      <c r="AC48" s="31">
        <f>SUM(AC46-AC31)</f>
        <v>0</v>
      </c>
      <c r="AE48" s="83">
        <v>0</v>
      </c>
      <c r="AF48" s="84">
        <v>1124869</v>
      </c>
      <c r="AG48" s="83"/>
    </row>
    <row r="50" spans="3:5" x14ac:dyDescent="0.2">
      <c r="C50" s="85" t="s">
        <v>106</v>
      </c>
    </row>
    <row r="51" spans="3:5" x14ac:dyDescent="0.2">
      <c r="C51" s="1" t="s">
        <v>108</v>
      </c>
      <c r="D51" s="35"/>
      <c r="E51" s="35"/>
    </row>
    <row r="52" spans="3:5" x14ac:dyDescent="0.2">
      <c r="C52" s="1" t="s">
        <v>103</v>
      </c>
      <c r="D52" s="35"/>
      <c r="E52" s="35"/>
    </row>
    <row r="53" spans="3:5" x14ac:dyDescent="0.2">
      <c r="C53" s="1" t="s">
        <v>107</v>
      </c>
    </row>
    <row r="54" spans="3:5" x14ac:dyDescent="0.2">
      <c r="C54" s="1" t="s">
        <v>104</v>
      </c>
    </row>
  </sheetData>
  <sheetProtection algorithmName="SHA-512" hashValue="Kei4S08gh49r1U2REoLb9S6SKJUgSYlaj8ot8G3LdvWct/Of+l+S2xYOYVnPjkkH3wQKywQN2zmhRF11XMZHcA==" saltValue="d6yGGm7KjSmrFQWUYO0MDw==" spinCount="100000" sheet="1" objects="1" scenarios="1" selectLockedCells="1"/>
  <mergeCells count="24">
    <mergeCell ref="X34:Z34"/>
    <mergeCell ref="X35:Z35"/>
    <mergeCell ref="N7:R7"/>
    <mergeCell ref="N8:R8"/>
    <mergeCell ref="S7:V7"/>
    <mergeCell ref="S8:V8"/>
    <mergeCell ref="S34:V34"/>
    <mergeCell ref="S35:V35"/>
    <mergeCell ref="D34:H34"/>
    <mergeCell ref="D35:H35"/>
    <mergeCell ref="I34:M34"/>
    <mergeCell ref="I35:M35"/>
    <mergeCell ref="N34:R34"/>
    <mergeCell ref="N35:R35"/>
    <mergeCell ref="AB7:AC7"/>
    <mergeCell ref="AE7:AG7"/>
    <mergeCell ref="I7:M7"/>
    <mergeCell ref="I8:M8"/>
    <mergeCell ref="D2:E2"/>
    <mergeCell ref="C3:E3"/>
    <mergeCell ref="D8:H8"/>
    <mergeCell ref="D7:H7"/>
    <mergeCell ref="X7:Z7"/>
    <mergeCell ref="X8:Z8"/>
  </mergeCells>
  <pageMargins left="0.7" right="0.7" top="0.78740157499999996" bottom="0.78740157499999996" header="0.3" footer="0.3"/>
  <pageSetup paperSize="8" scale="44" fitToHeight="0" orientation="landscape" r:id="rId1"/>
  <ignoredErrors>
    <ignoredError sqref="G12:G30 L12:L30 G37:G45 L37:L4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List2!$B$22:$B$23</xm:f>
          </x14:formula1>
          <xm:sqref>S36 I9 N9 S9 D36 I36 N36 D9 X36</xm:sqref>
        </x14:dataValidation>
        <x14:dataValidation type="list" allowBlank="1" showInputMessage="1" showErrorMessage="1" prompt="stav rozpočtu">
          <x14:formula1>
            <xm:f>List2!$B$1:$B$6</xm:f>
          </x14:formula1>
          <xm:sqref>D2:E2</xm:sqref>
        </x14:dataValidation>
        <x14:dataValidation type="list" showInputMessage="1" showErrorMessage="1">
          <x14:formula1>
            <xm:f>List2!$B$22:$B$23</xm:f>
          </x14:formula1>
          <xm:sqref>X9</xm:sqref>
        </x14:dataValidation>
        <x14:dataValidation type="list" allowBlank="1" showInputMessage="1" showErrorMessage="1" prompt="Název PO">
          <x14:formula1>
            <xm:f>List2!$B$8:$B$20</xm:f>
          </x14:formula1>
          <xm:sqref>C3:E3</xm:sqref>
        </x14:dataValidation>
        <x14:dataValidation type="list" allowBlank="1" showInputMessage="1" showErrorMessage="1">
          <x14:formula1>
            <xm:f>List2!$B$25:$B$26</xm:f>
          </x14:formula1>
          <xm:sqref>H9 M9 R9 H36 M36 R36 Z9 Z36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6"/>
  <sheetViews>
    <sheetView workbookViewId="0">
      <selection activeCell="K24" sqref="K24"/>
    </sheetView>
  </sheetViews>
  <sheetFormatPr defaultRowHeight="15" x14ac:dyDescent="0.25"/>
  <sheetData>
    <row r="1" spans="2:2" x14ac:dyDescent="0.25">
      <c r="B1" t="s">
        <v>68</v>
      </c>
    </row>
    <row r="2" spans="2:2" x14ac:dyDescent="0.25">
      <c r="B2" t="s">
        <v>81</v>
      </c>
    </row>
    <row r="3" spans="2:2" x14ac:dyDescent="0.25">
      <c r="B3" t="s">
        <v>69</v>
      </c>
    </row>
    <row r="4" spans="2:2" x14ac:dyDescent="0.25">
      <c r="B4" t="s">
        <v>70</v>
      </c>
    </row>
    <row r="5" spans="2:2" x14ac:dyDescent="0.25">
      <c r="B5" t="s">
        <v>99</v>
      </c>
    </row>
    <row r="6" spans="2:2" x14ac:dyDescent="0.25">
      <c r="B6" t="s">
        <v>71</v>
      </c>
    </row>
    <row r="8" spans="2:2" x14ac:dyDescent="0.25">
      <c r="B8" t="s">
        <v>105</v>
      </c>
    </row>
    <row r="9" spans="2:2" x14ac:dyDescent="0.25">
      <c r="B9" s="5" t="s">
        <v>72</v>
      </c>
    </row>
    <row r="10" spans="2:2" x14ac:dyDescent="0.25">
      <c r="B10" s="5" t="s">
        <v>73</v>
      </c>
    </row>
    <row r="11" spans="2:2" x14ac:dyDescent="0.25">
      <c r="B11" s="5" t="s">
        <v>74</v>
      </c>
    </row>
    <row r="12" spans="2:2" x14ac:dyDescent="0.25">
      <c r="B12" s="5" t="s">
        <v>91</v>
      </c>
    </row>
    <row r="13" spans="2:2" x14ac:dyDescent="0.25">
      <c r="B13" s="5" t="s">
        <v>75</v>
      </c>
    </row>
    <row r="14" spans="2:2" x14ac:dyDescent="0.25">
      <c r="B14" s="5" t="s">
        <v>98</v>
      </c>
    </row>
    <row r="15" spans="2:2" x14ac:dyDescent="0.25">
      <c r="B15" s="5" t="s">
        <v>92</v>
      </c>
    </row>
    <row r="16" spans="2:2" x14ac:dyDescent="0.25">
      <c r="B16" s="5" t="s">
        <v>93</v>
      </c>
    </row>
    <row r="17" spans="2:2" x14ac:dyDescent="0.25">
      <c r="B17" s="5" t="s">
        <v>94</v>
      </c>
    </row>
    <row r="18" spans="2:2" x14ac:dyDescent="0.25">
      <c r="B18" s="5" t="s">
        <v>95</v>
      </c>
    </row>
    <row r="19" spans="2:2" x14ac:dyDescent="0.25">
      <c r="B19" s="5" t="s">
        <v>96</v>
      </c>
    </row>
    <row r="20" spans="2:2" x14ac:dyDescent="0.25">
      <c r="B20" t="s">
        <v>97</v>
      </c>
    </row>
    <row r="22" spans="2:2" x14ac:dyDescent="0.25">
      <c r="B22" s="5" t="s">
        <v>78</v>
      </c>
    </row>
    <row r="23" spans="2:2" x14ac:dyDescent="0.25">
      <c r="B23" s="5" t="s">
        <v>80</v>
      </c>
    </row>
    <row r="25" spans="2:2" x14ac:dyDescent="0.25">
      <c r="B25" t="s">
        <v>100</v>
      </c>
    </row>
    <row r="26" spans="2:2" x14ac:dyDescent="0.25">
      <c r="B26" t="s">
        <v>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Město Uherský Brod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Vrána Petr, Ing.</dc:creator>
  <cp:lastModifiedBy>ucetnipc</cp:lastModifiedBy>
  <cp:lastPrinted>2026-09-07T11:32:25Z</cp:lastPrinted>
  <dcterms:created xsi:type="dcterms:W3CDTF">2020-12-15T07:47:09Z</dcterms:created>
  <dcterms:modified xsi:type="dcterms:W3CDTF">2026-09-22T13:45:23Z</dcterms:modified>
</cp:coreProperties>
</file>